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12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<sst xmlns="http://schemas.openxmlformats.org/spreadsheetml/2006/main" count="56" uniqueCount="32">
  <si>
    <t>Уровень расчетного напряжения</t>
  </si>
  <si>
    <t>Приобретено у ОАО Самараэнерго, МВт*ч</t>
  </si>
  <si>
    <t>Приобретено у ЗАО СГЭС, МВт*ч</t>
  </si>
  <si>
    <t>Итого приобретено, МВт*ч</t>
  </si>
  <si>
    <t>Потери в сети, МВт*ч</t>
  </si>
  <si>
    <t>Полезный отпуск потребителям, МВт*ч</t>
  </si>
  <si>
    <t>ВН</t>
  </si>
  <si>
    <t>СН-2</t>
  </si>
  <si>
    <t>НН</t>
  </si>
  <si>
    <t>ИТОГО</t>
  </si>
  <si>
    <t>СН-2 (от 670 кВт до 10 мВт)</t>
  </si>
  <si>
    <t>СН-2 (от 150 кВт до 670 кВт)</t>
  </si>
  <si>
    <t>НН (менее 150 кВт)</t>
  </si>
  <si>
    <t>СН-2 (менее 150 кВт)</t>
  </si>
  <si>
    <t>ВН (от 670 кВт до 10 МВт)</t>
  </si>
  <si>
    <t>Месяц</t>
  </si>
  <si>
    <t>Уровень напряжения</t>
  </si>
  <si>
    <t>Стоимость без налога</t>
  </si>
  <si>
    <t>Итого без налога</t>
  </si>
  <si>
    <t>Итого с налогом</t>
  </si>
  <si>
    <t>Приобретено у ОАО Самараэнерго, МВт</t>
  </si>
  <si>
    <t>Приобретено у ЗАО СГЭС, МВт</t>
  </si>
  <si>
    <t>Итого приобретено, МВт</t>
  </si>
  <si>
    <t xml:space="preserve">Тарифы руб. </t>
  </si>
  <si>
    <t>Тариф на эл. мощность ОАО "Самараэнерго"</t>
  </si>
  <si>
    <t>Тариф на электроэнергию ОАО "Самараэнерго"</t>
  </si>
  <si>
    <t>Тариф на электроэнергию ЗАО "СамГЭС"</t>
  </si>
  <si>
    <t>Тариф на эл. мощность ЗАО "СамГЭС"</t>
  </si>
  <si>
    <t>Информация об объеме покупки и фактического полезного отпуска электроэнергии за Май 2014 г. в разбивке по уровням напряжения и мощности</t>
  </si>
  <si>
    <t>Информация об объеме покупки и фактического полезного отпуска мощности за Май 2014 г. в разбивке по уровням напряжения и мощности</t>
  </si>
  <si>
    <t>Информация об объеме покупки и фактического полезного отпуска электроэнергии за Май 2014 г. в разбивке по уровням напряжения</t>
  </si>
  <si>
    <t>МАЙ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</si>
</sst>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</numFmts>
  <fonts count="54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1"/>
      <color indexed="12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sz val="12"/>
      <name val="Arial Cyr"/>
      <family val="0"/>
    </font>
    <font>
      <b/>
      <u val="single"/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 wrapText="1"/>
    </xf>
    <xf numFmtId="169" fontId="10" fillId="0" borderId="0" xfId="0" applyNumberFormat="1" applyFont="1" applyFill="1" applyAlignment="1">
      <alignment horizontal="center" vertical="center" wrapText="1"/>
    </xf>
    <xf numFmtId="169" fontId="1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justify"/>
    </xf>
    <xf numFmtId="0" fontId="17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9" fontId="15" fillId="0" borderId="14" xfId="0" applyNumberFormat="1" applyFont="1" applyFill="1" applyBorder="1" applyAlignment="1">
      <alignment horizontal="center" vertical="center" wrapText="1"/>
    </xf>
    <xf numFmtId="169" fontId="15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69" fontId="15" fillId="0" borderId="17" xfId="0" applyNumberFormat="1" applyFont="1" applyFill="1" applyBorder="1" applyAlignment="1">
      <alignment horizontal="center" vertical="center" wrapText="1"/>
    </xf>
    <xf numFmtId="169" fontId="15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69" fontId="15" fillId="0" borderId="20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72" fontId="15" fillId="0" borderId="17" xfId="0" applyNumberFormat="1" applyFont="1" applyFill="1" applyBorder="1" applyAlignment="1">
      <alignment horizontal="center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169" fontId="15" fillId="0" borderId="23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171" fontId="15" fillId="0" borderId="24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69" fontId="15" fillId="0" borderId="12" xfId="0" applyNumberFormat="1" applyFont="1" applyFill="1" applyBorder="1" applyAlignment="1">
      <alignment horizontal="center" vertical="center" wrapText="1"/>
    </xf>
    <xf numFmtId="171" fontId="15" fillId="0" borderId="11" xfId="0" applyNumberFormat="1" applyFont="1" applyFill="1" applyBorder="1" applyAlignment="1">
      <alignment horizontal="center" vertical="center" wrapText="1"/>
    </xf>
    <xf numFmtId="169" fontId="15" fillId="0" borderId="22" xfId="0" applyNumberFormat="1" applyFont="1" applyFill="1" applyBorder="1" applyAlignment="1">
      <alignment horizontal="center" vertical="center" wrapText="1"/>
    </xf>
    <xf numFmtId="169" fontId="15" fillId="0" borderId="24" xfId="0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172" fontId="15" fillId="0" borderId="18" xfId="0" applyNumberFormat="1" applyFont="1" applyFill="1" applyBorder="1" applyAlignment="1">
      <alignment horizontal="center" vertical="center" wrapText="1"/>
    </xf>
    <xf numFmtId="172" fontId="7" fillId="0" borderId="12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71" fontId="12" fillId="0" borderId="14" xfId="0" applyNumberFormat="1" applyFont="1" applyFill="1" applyBorder="1" applyAlignment="1">
      <alignment horizontal="center" vertical="center" wrapText="1"/>
    </xf>
    <xf numFmtId="2" fontId="12" fillId="0" borderId="23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171" fontId="12" fillId="0" borderId="17" xfId="0" applyNumberFormat="1" applyFont="1" applyFill="1" applyBorder="1" applyAlignment="1">
      <alignment horizontal="center" vertical="center" wrapText="1"/>
    </xf>
    <xf numFmtId="2" fontId="12" fillId="0" borderId="26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171" fontId="12" fillId="0" borderId="18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2" fontId="12" fillId="0" borderId="24" xfId="0" applyNumberFormat="1" applyFont="1" applyFill="1" applyBorder="1" applyAlignment="1">
      <alignment horizontal="center" vertical="center" wrapText="1"/>
    </xf>
    <xf numFmtId="2" fontId="12" fillId="0" borderId="28" xfId="0" applyNumberFormat="1" applyFont="1" applyFill="1" applyBorder="1" applyAlignment="1">
      <alignment horizontal="center" vertical="center" wrapText="1"/>
    </xf>
    <xf numFmtId="2" fontId="13" fillId="0" borderId="22" xfId="0" applyNumberFormat="1" applyFont="1" applyFill="1" applyBorder="1" applyAlignment="1">
      <alignment horizontal="center" vertical="center" wrapText="1"/>
    </xf>
    <xf numFmtId="2" fontId="19" fillId="0" borderId="22" xfId="0" applyNumberFormat="1" applyFont="1" applyFill="1" applyBorder="1" applyAlignment="1">
      <alignment horizontal="center" vertical="center" wrapText="1"/>
    </xf>
    <xf numFmtId="171" fontId="12" fillId="0" borderId="15" xfId="0" applyNumberFormat="1" applyFont="1" applyFill="1" applyBorder="1" applyAlignment="1">
      <alignment horizontal="center" vertical="center" wrapText="1"/>
    </xf>
    <xf numFmtId="2" fontId="15" fillId="0" borderId="17" xfId="0" applyNumberFormat="1" applyFont="1" applyFill="1" applyBorder="1" applyAlignment="1">
      <alignment horizontal="center" vertical="center" wrapText="1"/>
    </xf>
    <xf numFmtId="2" fontId="15" fillId="0" borderId="24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85" zoomScaleNormal="85" zoomScalePageLayoutView="0" workbookViewId="0" topLeftCell="A29">
      <selection activeCell="E45" sqref="A1:E45"/>
    </sheetView>
  </sheetViews>
  <sheetFormatPr defaultColWidth="9.00390625" defaultRowHeight="12.75"/>
  <cols>
    <col min="1" max="1" width="36.25390625" style="2" customWidth="1"/>
    <col min="2" max="2" width="45.375" style="2" customWidth="1"/>
    <col min="3" max="3" width="24.125" style="2" customWidth="1"/>
    <col min="4" max="4" width="23.875" style="2" customWidth="1"/>
    <col min="5" max="5" width="19.375" style="1" customWidth="1"/>
    <col min="6" max="6" width="13.125" style="0" customWidth="1"/>
    <col min="7" max="7" width="13.25390625" style="0" customWidth="1"/>
    <col min="8" max="8" width="10.75390625" style="0" bestFit="1" customWidth="1"/>
  </cols>
  <sheetData>
    <row r="1" spans="1:11" s="1" customFormat="1" ht="33.75" customHeight="1">
      <c r="A1" s="79" t="s">
        <v>28</v>
      </c>
      <c r="B1" s="79"/>
      <c r="C1" s="79"/>
      <c r="D1" s="79"/>
      <c r="E1" s="9"/>
      <c r="F1" s="10"/>
      <c r="G1" s="10"/>
      <c r="H1" s="10"/>
      <c r="I1" s="10"/>
      <c r="J1" s="10"/>
      <c r="K1" s="10"/>
    </row>
    <row r="2" spans="1:11" s="1" customFormat="1" ht="9.75" customHeight="1" thickBot="1">
      <c r="A2" s="18"/>
      <c r="B2" s="18"/>
      <c r="C2" s="18"/>
      <c r="D2" s="18"/>
      <c r="E2" s="10"/>
      <c r="F2" s="10"/>
      <c r="G2" s="10"/>
      <c r="H2" s="10"/>
      <c r="I2" s="10"/>
      <c r="J2" s="10"/>
      <c r="K2" s="10"/>
    </row>
    <row r="3" spans="1:6" s="1" customFormat="1" ht="32.25" thickBot="1">
      <c r="A3" s="19" t="s">
        <v>0</v>
      </c>
      <c r="B3" s="20" t="s">
        <v>1</v>
      </c>
      <c r="C3" s="21" t="s">
        <v>2</v>
      </c>
      <c r="D3" s="20" t="s">
        <v>3</v>
      </c>
      <c r="E3" s="11"/>
      <c r="F3" s="11"/>
    </row>
    <row r="4" spans="1:4" s="1" customFormat="1" ht="15.75" customHeight="1">
      <c r="A4" s="22" t="s">
        <v>14</v>
      </c>
      <c r="B4" s="23">
        <v>519.061</v>
      </c>
      <c r="C4" s="24">
        <v>0</v>
      </c>
      <c r="D4" s="23">
        <f>B4+C4</f>
        <v>519.061</v>
      </c>
    </row>
    <row r="5" spans="1:4" s="1" customFormat="1" ht="15.75" customHeight="1">
      <c r="A5" s="25" t="s">
        <v>10</v>
      </c>
      <c r="B5" s="26">
        <v>2.106</v>
      </c>
      <c r="C5" s="27">
        <v>87.29</v>
      </c>
      <c r="D5" s="23">
        <f>B5+C5</f>
        <v>89.396</v>
      </c>
    </row>
    <row r="6" spans="1:4" s="1" customFormat="1" ht="15.75" customHeight="1">
      <c r="A6" s="25" t="s">
        <v>10</v>
      </c>
      <c r="B6" s="26"/>
      <c r="C6" s="27">
        <v>6.104</v>
      </c>
      <c r="D6" s="23">
        <f>B6+C6</f>
        <v>6.104</v>
      </c>
    </row>
    <row r="7" spans="1:4" s="1" customFormat="1" ht="15.75" customHeight="1">
      <c r="A7" s="25" t="s">
        <v>11</v>
      </c>
      <c r="B7" s="26">
        <f>94.835+104.082+7.6+14.05+86.504+2.24+296.153</f>
        <v>605.4639999999999</v>
      </c>
      <c r="C7" s="27">
        <v>260.475</v>
      </c>
      <c r="D7" s="23">
        <f>B7+C7</f>
        <v>865.939</v>
      </c>
    </row>
    <row r="8" spans="1:4" s="1" customFormat="1" ht="15.75" customHeight="1">
      <c r="A8" s="25" t="s">
        <v>13</v>
      </c>
      <c r="B8" s="26">
        <f>1.051+2.208</f>
        <v>3.2590000000000003</v>
      </c>
      <c r="C8" s="27">
        <v>57.635</v>
      </c>
      <c r="D8" s="23">
        <f>B8+C8</f>
        <v>60.894</v>
      </c>
    </row>
    <row r="9" spans="1:4" s="1" customFormat="1" ht="15.75" customHeight="1" thickBot="1">
      <c r="A9" s="28" t="s">
        <v>12</v>
      </c>
      <c r="B9" s="45">
        <v>0.523</v>
      </c>
      <c r="C9" s="29">
        <v>29.15</v>
      </c>
      <c r="D9" s="23">
        <f>B9+C9</f>
        <v>29.673</v>
      </c>
    </row>
    <row r="10" spans="1:4" s="1" customFormat="1" ht="15.75" customHeight="1" thickBot="1">
      <c r="A10" s="19" t="s">
        <v>9</v>
      </c>
      <c r="B10" s="46">
        <f>SUM(B4:B9)</f>
        <v>1130.4129999999998</v>
      </c>
      <c r="C10" s="80">
        <f>SUM(C4:C9)</f>
        <v>440.654</v>
      </c>
      <c r="D10" s="46">
        <f>SUM(D4:D9)</f>
        <v>1571.067</v>
      </c>
    </row>
    <row r="11" spans="1:4" s="1" customFormat="1" ht="16.5" customHeight="1">
      <c r="A11" s="2"/>
      <c r="B11" s="2"/>
      <c r="C11" s="2"/>
      <c r="D11" s="2"/>
    </row>
    <row r="12" spans="1:4" s="1" customFormat="1" ht="33.75" customHeight="1">
      <c r="A12" s="79" t="s">
        <v>29</v>
      </c>
      <c r="B12" s="79"/>
      <c r="C12" s="79"/>
      <c r="D12" s="79"/>
    </row>
    <row r="13" spans="1:4" s="1" customFormat="1" ht="9.75" customHeight="1" thickBot="1">
      <c r="A13" s="18"/>
      <c r="B13" s="18"/>
      <c r="C13" s="18"/>
      <c r="D13" s="18"/>
    </row>
    <row r="14" spans="1:4" s="1" customFormat="1" ht="29.25" customHeight="1">
      <c r="A14" s="30" t="s">
        <v>0</v>
      </c>
      <c r="B14" s="30" t="s">
        <v>20</v>
      </c>
      <c r="C14" s="47" t="s">
        <v>21</v>
      </c>
      <c r="D14" s="30" t="s">
        <v>22</v>
      </c>
    </row>
    <row r="15" spans="1:4" s="1" customFormat="1" ht="16.5" customHeight="1">
      <c r="A15" s="31" t="s">
        <v>14</v>
      </c>
      <c r="B15" s="32">
        <v>0.697914</v>
      </c>
      <c r="C15" s="48"/>
      <c r="D15" s="32">
        <f>B15+C15</f>
        <v>0.697914</v>
      </c>
    </row>
    <row r="16" spans="1:4" s="1" customFormat="1" ht="16.5" customHeight="1" thickBot="1">
      <c r="A16" s="31" t="s">
        <v>10</v>
      </c>
      <c r="B16" s="32">
        <v>0.012316</v>
      </c>
      <c r="C16" s="48">
        <v>0.222245</v>
      </c>
      <c r="D16" s="32">
        <f>B16+C16</f>
        <v>0.234561</v>
      </c>
    </row>
    <row r="17" spans="1:4" s="1" customFormat="1" ht="16.5" customHeight="1" thickBot="1">
      <c r="A17" s="20" t="s">
        <v>9</v>
      </c>
      <c r="B17" s="33">
        <f>SUM(B15:B16)</f>
        <v>0.71023</v>
      </c>
      <c r="C17" s="49">
        <f>SUM(C15:C16)</f>
        <v>0.222245</v>
      </c>
      <c r="D17" s="33">
        <f>SUM(D15:D16)</f>
        <v>0.932475</v>
      </c>
    </row>
    <row r="18" spans="1:4" s="1" customFormat="1" ht="16.5" customHeight="1">
      <c r="A18" s="2"/>
      <c r="B18" s="2"/>
      <c r="C18" s="2"/>
      <c r="D18" s="2"/>
    </row>
    <row r="19" spans="1:4" s="12" customFormat="1" ht="33.75" customHeight="1">
      <c r="A19" s="79" t="s">
        <v>30</v>
      </c>
      <c r="B19" s="79"/>
      <c r="C19" s="79"/>
      <c r="D19" s="79"/>
    </row>
    <row r="20" spans="1:4" s="1" customFormat="1" ht="9.75" customHeight="1" thickBot="1">
      <c r="A20" s="34"/>
      <c r="B20" s="34"/>
      <c r="C20" s="34"/>
      <c r="D20" s="34"/>
    </row>
    <row r="21" spans="1:4" s="1" customFormat="1" ht="48" thickBot="1">
      <c r="A21" s="20" t="s">
        <v>0</v>
      </c>
      <c r="B21" s="21" t="s">
        <v>3</v>
      </c>
      <c r="C21" s="20" t="s">
        <v>4</v>
      </c>
      <c r="D21" s="35" t="s">
        <v>5</v>
      </c>
    </row>
    <row r="22" spans="1:5" s="1" customFormat="1" ht="15.75" customHeight="1">
      <c r="A22" s="36" t="s">
        <v>6</v>
      </c>
      <c r="B22" s="24">
        <f>SUM(D4:D4)</f>
        <v>519.061</v>
      </c>
      <c r="C22" s="37"/>
      <c r="D22" s="38">
        <f>B22</f>
        <v>519.061</v>
      </c>
      <c r="E22" s="13"/>
    </row>
    <row r="23" spans="1:5" s="1" customFormat="1" ht="15.75" customHeight="1">
      <c r="A23" s="31" t="s">
        <v>7</v>
      </c>
      <c r="B23" s="27">
        <f>SUM(D5:D8)</f>
        <v>1022.333</v>
      </c>
      <c r="C23" s="26">
        <v>11.302</v>
      </c>
      <c r="D23" s="38">
        <f>B23</f>
        <v>1022.333</v>
      </c>
      <c r="E23" s="13"/>
    </row>
    <row r="24" spans="1:5" s="1" customFormat="1" ht="15.75" customHeight="1" thickBot="1">
      <c r="A24" s="39" t="s">
        <v>8</v>
      </c>
      <c r="B24" s="29">
        <f>SUM(D9)</f>
        <v>29.673</v>
      </c>
      <c r="C24" s="40">
        <v>0.083</v>
      </c>
      <c r="D24" s="38">
        <f>B24</f>
        <v>29.673</v>
      </c>
      <c r="E24" s="14"/>
    </row>
    <row r="25" spans="1:4" s="1" customFormat="1" ht="15.75" customHeight="1" thickBot="1">
      <c r="A25" s="41" t="s">
        <v>9</v>
      </c>
      <c r="B25" s="42">
        <f>SUM(B22:B24)</f>
        <v>1571.067</v>
      </c>
      <c r="C25" s="43">
        <f>SUM(C22:C24)</f>
        <v>11.385</v>
      </c>
      <c r="D25" s="44">
        <f>SUM(D22:D24)</f>
        <v>1571.067</v>
      </c>
    </row>
    <row r="26" spans="1:4" s="1" customFormat="1" ht="16.5" customHeight="1">
      <c r="A26" s="2"/>
      <c r="B26" s="7"/>
      <c r="C26" s="2"/>
      <c r="D26" s="2"/>
    </row>
    <row r="27" spans="1:4" s="1" customFormat="1" ht="15.75" customHeight="1">
      <c r="A27" s="3" t="s">
        <v>23</v>
      </c>
      <c r="B27" s="8"/>
      <c r="C27" s="4"/>
      <c r="D27" s="2"/>
    </row>
    <row r="28" spans="1:4" s="1" customFormat="1" ht="9.75" customHeight="1" thickBot="1">
      <c r="A28" s="5"/>
      <c r="B28" s="5"/>
      <c r="C28" s="4"/>
      <c r="D28" s="2"/>
    </row>
    <row r="29" spans="1:6" s="1" customFormat="1" ht="54" customHeight="1" thickBot="1">
      <c r="A29" s="50" t="s">
        <v>15</v>
      </c>
      <c r="B29" s="50" t="s">
        <v>16</v>
      </c>
      <c r="C29" s="51" t="s">
        <v>25</v>
      </c>
      <c r="D29" s="50" t="s">
        <v>24</v>
      </c>
      <c r="E29" s="52" t="s">
        <v>17</v>
      </c>
      <c r="F29" s="14"/>
    </row>
    <row r="30" spans="1:5" s="1" customFormat="1" ht="15.75" customHeight="1">
      <c r="A30" s="53" t="s">
        <v>31</v>
      </c>
      <c r="B30" s="54" t="s">
        <v>14</v>
      </c>
      <c r="C30" s="55">
        <v>2.07631</v>
      </c>
      <c r="D30" s="56">
        <v>378.53075</v>
      </c>
      <c r="E30" s="57">
        <f>(B4*C30*1000)+(B15*D30*1000)</f>
        <v>1341913.4547655</v>
      </c>
    </row>
    <row r="31" spans="1:8" s="1" customFormat="1" ht="15.75" customHeight="1">
      <c r="A31" s="63"/>
      <c r="B31" s="59" t="s">
        <v>10</v>
      </c>
      <c r="C31" s="64">
        <v>3.54713</v>
      </c>
      <c r="D31" s="61">
        <f>D30</f>
        <v>378.53075</v>
      </c>
      <c r="E31" s="57">
        <f>(B5*C31*1000)+(B16*D31*1000)</f>
        <v>12132.240496999999</v>
      </c>
      <c r="F31" s="13"/>
      <c r="H31" s="13"/>
    </row>
    <row r="32" spans="1:8" s="1" customFormat="1" ht="15.75" customHeight="1">
      <c r="A32" s="63"/>
      <c r="B32" s="59" t="s">
        <v>11</v>
      </c>
      <c r="C32" s="60">
        <v>4.18295</v>
      </c>
      <c r="D32" s="61"/>
      <c r="E32" s="62">
        <f>(B7*C32*1000)</f>
        <v>2532625.6388</v>
      </c>
      <c r="G32" s="13"/>
      <c r="H32" s="13"/>
    </row>
    <row r="33" spans="1:8" s="1" customFormat="1" ht="15.75" customHeight="1">
      <c r="A33" s="63"/>
      <c r="B33" s="59" t="s">
        <v>13</v>
      </c>
      <c r="C33" s="60">
        <v>4.20366</v>
      </c>
      <c r="D33" s="65"/>
      <c r="E33" s="62">
        <f>B8*C33*1000</f>
        <v>13699.727940000002</v>
      </c>
      <c r="F33" s="13"/>
      <c r="G33" s="13"/>
      <c r="H33" s="13"/>
    </row>
    <row r="34" spans="1:8" s="1" customFormat="1" ht="15.75" customHeight="1" thickBot="1">
      <c r="A34" s="66"/>
      <c r="B34" s="67" t="s">
        <v>12</v>
      </c>
      <c r="C34" s="68">
        <v>5.19121</v>
      </c>
      <c r="D34" s="69"/>
      <c r="E34" s="70">
        <f>B9*C34*1000</f>
        <v>2715.00283</v>
      </c>
      <c r="G34" s="13"/>
      <c r="H34" s="13"/>
    </row>
    <row r="35" spans="1:8" s="1" customFormat="1" ht="15.75" customHeight="1" thickBot="1">
      <c r="A35" s="76" t="s">
        <v>18</v>
      </c>
      <c r="B35" s="77"/>
      <c r="C35" s="77"/>
      <c r="D35" s="78"/>
      <c r="E35" s="71">
        <f>SUM(E30:E34)</f>
        <v>3903086.0648325</v>
      </c>
      <c r="F35" s="13"/>
      <c r="G35" s="13"/>
      <c r="H35" s="13"/>
    </row>
    <row r="36" spans="1:6" s="1" customFormat="1" ht="15.75" customHeight="1" thickBot="1">
      <c r="A36" s="76" t="s">
        <v>19</v>
      </c>
      <c r="B36" s="77"/>
      <c r="C36" s="77"/>
      <c r="D36" s="78"/>
      <c r="E36" s="71">
        <f>(E35*1.18)</f>
        <v>4605641.55650235</v>
      </c>
      <c r="F36" s="13"/>
    </row>
    <row r="37" spans="1:5" s="1" customFormat="1" ht="16.5" customHeight="1" thickBot="1">
      <c r="A37" s="15"/>
      <c r="B37" s="16"/>
      <c r="C37" s="16"/>
      <c r="D37" s="17"/>
      <c r="E37" s="17"/>
    </row>
    <row r="38" spans="1:5" s="1" customFormat="1" ht="51.75" customHeight="1" thickBot="1">
      <c r="A38" s="50" t="s">
        <v>15</v>
      </c>
      <c r="B38" s="50" t="s">
        <v>16</v>
      </c>
      <c r="C38" s="51" t="s">
        <v>26</v>
      </c>
      <c r="D38" s="50" t="s">
        <v>27</v>
      </c>
      <c r="E38" s="72" t="s">
        <v>17</v>
      </c>
    </row>
    <row r="39" spans="1:7" s="1" customFormat="1" ht="15.75" customHeight="1">
      <c r="A39" s="53" t="s">
        <v>31</v>
      </c>
      <c r="B39" s="54" t="s">
        <v>10</v>
      </c>
      <c r="C39" s="73">
        <v>3.39105</v>
      </c>
      <c r="D39" s="56">
        <v>373.13495</v>
      </c>
      <c r="E39" s="57">
        <f>(C5*C39*1000)+(C16*D39*1000)-0.11</f>
        <v>378932.02146275</v>
      </c>
      <c r="G39" s="13"/>
    </row>
    <row r="40" spans="1:5" s="1" customFormat="1" ht="15.75" customHeight="1">
      <c r="A40" s="58"/>
      <c r="B40" s="59" t="s">
        <v>10</v>
      </c>
      <c r="C40" s="64">
        <v>3.3323</v>
      </c>
      <c r="D40" s="65"/>
      <c r="E40" s="62">
        <f>C6*C40*1000</f>
        <v>20340.359200000003</v>
      </c>
    </row>
    <row r="41" spans="1:5" s="1" customFormat="1" ht="15.75" customHeight="1">
      <c r="A41" s="63"/>
      <c r="B41" s="59" t="s">
        <v>11</v>
      </c>
      <c r="C41" s="60">
        <v>3.776</v>
      </c>
      <c r="D41" s="74"/>
      <c r="E41" s="62">
        <f>C7*C41*1000</f>
        <v>983553.6000000001</v>
      </c>
    </row>
    <row r="42" spans="1:5" s="1" customFormat="1" ht="15.75" customHeight="1">
      <c r="A42" s="63"/>
      <c r="B42" s="59" t="s">
        <v>13</v>
      </c>
      <c r="C42" s="60">
        <v>3.79085</v>
      </c>
      <c r="D42" s="74"/>
      <c r="E42" s="62">
        <f>C8*C42*1000</f>
        <v>218485.63975</v>
      </c>
    </row>
    <row r="43" spans="1:5" s="1" customFormat="1" ht="15.75" customHeight="1" thickBot="1">
      <c r="A43" s="67"/>
      <c r="B43" s="67" t="s">
        <v>12</v>
      </c>
      <c r="C43" s="68">
        <v>4.7784</v>
      </c>
      <c r="D43" s="75"/>
      <c r="E43" s="70">
        <f>C9*C43*1000</f>
        <v>139290.36</v>
      </c>
    </row>
    <row r="44" spans="1:5" s="1" customFormat="1" ht="15.75" customHeight="1" thickBot="1">
      <c r="A44" s="76" t="s">
        <v>18</v>
      </c>
      <c r="B44" s="77"/>
      <c r="C44" s="77"/>
      <c r="D44" s="78"/>
      <c r="E44" s="71">
        <f>SUM(E39:E43)</f>
        <v>1740601.98041275</v>
      </c>
    </row>
    <row r="45" spans="1:5" s="1" customFormat="1" ht="15.75" customHeight="1" thickBot="1">
      <c r="A45" s="76" t="s">
        <v>19</v>
      </c>
      <c r="B45" s="77"/>
      <c r="C45" s="77"/>
      <c r="D45" s="78"/>
      <c r="E45" s="71">
        <f>(E44*1.18)</f>
        <v>2053910.3368870448</v>
      </c>
    </row>
    <row r="46" spans="1:4" s="1" customFormat="1" ht="12.75">
      <c r="A46" s="2"/>
      <c r="B46" s="2"/>
      <c r="C46" s="2"/>
      <c r="D46" s="2"/>
    </row>
    <row r="47" spans="1:4" s="1" customFormat="1" ht="12.75">
      <c r="A47" s="2"/>
      <c r="B47" s="2"/>
      <c r="C47" s="2"/>
      <c r="D47" s="2"/>
    </row>
    <row r="48" spans="1:4" s="1" customFormat="1" ht="12.75">
      <c r="A48" s="2"/>
      <c r="B48" s="2"/>
      <c r="C48" s="2"/>
      <c r="D48" s="2"/>
    </row>
    <row r="52" ht="12.75">
      <c r="B52" s="6"/>
    </row>
    <row r="53" ht="12.75">
      <c r="B53" s="6"/>
    </row>
  </sheetData>
  <sheetProtection/>
  <mergeCells count="7">
    <mergeCell ref="A45:D45"/>
    <mergeCell ref="A1:D1"/>
    <mergeCell ref="A19:D19"/>
    <mergeCell ref="A12:D12"/>
    <mergeCell ref="A35:D35"/>
    <mergeCell ref="A36:D36"/>
    <mergeCell ref="A44:D44"/>
  </mergeCells>
  <printOptions/>
  <pageMargins left="0.16" right="0.21" top="0.22" bottom="0.18" header="0.2" footer="0.1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SGradinar</dc:creator>
  <cp:keywords/>
  <dc:description/>
  <cp:lastModifiedBy>Сапугольцева Юлия</cp:lastModifiedBy>
  <cp:lastPrinted>2014-03-25T12:27:20Z</cp:lastPrinted>
  <dcterms:created xsi:type="dcterms:W3CDTF">2013-01-09T10:52:33Z</dcterms:created>
  <dcterms:modified xsi:type="dcterms:W3CDTF">2014-06-18T13:36:39Z</dcterms:modified>
  <cp:category/>
  <cp:version/>
  <cp:contentType/>
  <cp:contentStatus/>
</cp:coreProperties>
</file>