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<sst xmlns="http://schemas.openxmlformats.org/spreadsheetml/2006/main" count="61" uniqueCount="32">
  <si>
    <t>Уровень расчетного напряжения</t>
  </si>
  <si>
    <t>Приобретено у ОАО Самараэнерго, МВт*ч</t>
  </si>
  <si>
    <t>Приобретено у ЗАО СГЭС, МВт*ч</t>
  </si>
  <si>
    <t>Итого приобретено, МВт*ч</t>
  </si>
  <si>
    <t>Потери в сети, МВт*ч</t>
  </si>
  <si>
    <t>Полезный отпуск потребителям, МВт*ч</t>
  </si>
  <si>
    <t>ВН</t>
  </si>
  <si>
    <t>СН-2</t>
  </si>
  <si>
    <t>НН</t>
  </si>
  <si>
    <t>ИТОГО</t>
  </si>
  <si>
    <t>СН-2 (от 670 кВт до 10 мВт)</t>
  </si>
  <si>
    <t>СН-2 (от 150 кВт до 670 кВт)</t>
  </si>
  <si>
    <t>НН (менее 150 кВт)</t>
  </si>
  <si>
    <t>СН-2 (менее 150 кВт)</t>
  </si>
  <si>
    <t>ВН (от 670 кВт до 10 МВт)</t>
  </si>
  <si>
    <t>Месяц</t>
  </si>
  <si>
    <t>Уровень напряжения</t>
  </si>
  <si>
    <t>Стоимость без налога</t>
  </si>
  <si>
    <t>Итого без налога</t>
  </si>
  <si>
    <t>Итого с налогом</t>
  </si>
  <si>
    <t>Приобретено у ОАО Самараэнерго, МВт</t>
  </si>
  <si>
    <t>Приобретено у ЗАО СГЭС, МВт</t>
  </si>
  <si>
    <t>Итого приобретено, МВт</t>
  </si>
  <si>
    <t xml:space="preserve">Тарифы руб. </t>
  </si>
  <si>
    <t>Тариф на эл. мощность ОАО "Самараэнерго"</t>
  </si>
  <si>
    <t>Тариф на электроэнергию ОАО "Самараэнерго"</t>
  </si>
  <si>
    <t>Тариф на электроэнергию ЗАО "СамГЭС"</t>
  </si>
  <si>
    <t>Тариф на эл. мощность ЗАО "СамГЭС"</t>
  </si>
  <si>
    <t>Информация об объеме покупки и фактического полезного отпуска электроэнергии за Февраль 2014 г. в разбивке по уровням напряжения и мощности</t>
  </si>
  <si>
    <t>Информация об объеме покупки и фактического полезного отпуска мощности за Февраль 2014 г. в разбивке по уровням напряжения и мощности</t>
  </si>
  <si>
    <t>Информация об объеме покупки и фактического полезного отпуска электроэнергии за Февраль 2014 г. в разбивке по уровням напряжения</t>
  </si>
  <si>
    <t>ФЕВРАЛЬ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</si>
</sst>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69" fontId="10" fillId="0" borderId="0" xfId="0" applyNumberFormat="1" applyFont="1" applyFill="1" applyAlignment="1">
      <alignment horizontal="center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justify"/>
    </xf>
    <xf numFmtId="0" fontId="1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169" fontId="15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9" fontId="15" fillId="0" borderId="17" xfId="0" applyNumberFormat="1" applyFont="1" applyFill="1" applyBorder="1" applyAlignment="1">
      <alignment horizontal="center" vertical="center" wrapText="1"/>
    </xf>
    <xf numFmtId="169" fontId="15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9" fontId="15" fillId="0" borderId="20" xfId="0" applyNumberFormat="1" applyFont="1" applyFill="1" applyBorder="1" applyAlignment="1">
      <alignment horizontal="center" vertical="center" wrapText="1"/>
    </xf>
    <xf numFmtId="169" fontId="15" fillId="0" borderId="2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69" fontId="7" fillId="0" borderId="22" xfId="0" applyNumberFormat="1" applyFont="1" applyFill="1" applyBorder="1" applyAlignment="1">
      <alignment horizontal="center" vertical="center" wrapText="1"/>
    </xf>
    <xf numFmtId="169" fontId="7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15" fillId="0" borderId="17" xfId="0" applyNumberFormat="1" applyFont="1" applyFill="1" applyBorder="1" applyAlignment="1">
      <alignment horizontal="center" vertical="center" wrapText="1"/>
    </xf>
    <xf numFmtId="172" fontId="15" fillId="0" borderId="18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69" fontId="15" fillId="0" borderId="2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1" fontId="15" fillId="0" borderId="2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9" fontId="15" fillId="0" borderId="12" xfId="0" applyNumberFormat="1" applyFont="1" applyFill="1" applyBorder="1" applyAlignment="1">
      <alignment horizontal="center" vertical="center" wrapText="1"/>
    </xf>
    <xf numFmtId="171" fontId="15" fillId="0" borderId="11" xfId="0" applyNumberFormat="1" applyFont="1" applyFill="1" applyBorder="1" applyAlignment="1">
      <alignment horizontal="center" vertical="center" wrapText="1"/>
    </xf>
    <xf numFmtId="169" fontId="15" fillId="0" borderId="26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1" fontId="12" fillId="0" borderId="14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1" fontId="12" fillId="0" borderId="17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71" fontId="12" fillId="0" borderId="18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2" fontId="19" fillId="0" borderId="26" xfId="0" applyNumberFormat="1" applyFont="1" applyFill="1" applyBorder="1" applyAlignment="1">
      <alignment horizontal="center" vertical="center" wrapText="1"/>
    </xf>
    <xf numFmtId="171" fontId="12" fillId="0" borderId="15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34">
      <selection activeCell="A50" sqref="A1:IV50"/>
    </sheetView>
  </sheetViews>
  <sheetFormatPr defaultColWidth="9.00390625" defaultRowHeight="12.75"/>
  <cols>
    <col min="1" max="1" width="36.25390625" style="2" customWidth="1"/>
    <col min="2" max="2" width="45.375" style="2" customWidth="1"/>
    <col min="3" max="3" width="24.125" style="2" customWidth="1"/>
    <col min="4" max="4" width="23.875" style="2" customWidth="1"/>
    <col min="5" max="5" width="19.375" style="1" customWidth="1"/>
    <col min="6" max="6" width="13.125" style="0" customWidth="1"/>
  </cols>
  <sheetData>
    <row r="1" spans="1:11" s="1" customFormat="1" ht="33.75" customHeight="1">
      <c r="A1" s="18" t="s">
        <v>28</v>
      </c>
      <c r="B1" s="18"/>
      <c r="C1" s="18"/>
      <c r="D1" s="18"/>
      <c r="E1" s="9"/>
      <c r="F1" s="10"/>
      <c r="G1" s="10"/>
      <c r="H1" s="10"/>
      <c r="I1" s="10"/>
      <c r="J1" s="10"/>
      <c r="K1" s="10"/>
    </row>
    <row r="2" spans="1:11" s="1" customFormat="1" ht="9.75" customHeight="1" thickBot="1">
      <c r="A2" s="19"/>
      <c r="B2" s="19"/>
      <c r="C2" s="19"/>
      <c r="D2" s="19"/>
      <c r="E2" s="10"/>
      <c r="F2" s="10"/>
      <c r="G2" s="10"/>
      <c r="H2" s="10"/>
      <c r="I2" s="10"/>
      <c r="J2" s="10"/>
      <c r="K2" s="10"/>
    </row>
    <row r="3" spans="1:6" s="1" customFormat="1" ht="32.25" thickBot="1">
      <c r="A3" s="20" t="s">
        <v>0</v>
      </c>
      <c r="B3" s="21" t="s">
        <v>1</v>
      </c>
      <c r="C3" s="22" t="s">
        <v>2</v>
      </c>
      <c r="D3" s="21" t="s">
        <v>3</v>
      </c>
      <c r="E3" s="11"/>
      <c r="F3" s="11"/>
    </row>
    <row r="4" spans="1:4" s="1" customFormat="1" ht="15.75" customHeight="1">
      <c r="A4" s="23" t="s">
        <v>14</v>
      </c>
      <c r="B4" s="24">
        <v>956.718</v>
      </c>
      <c r="C4" s="25"/>
      <c r="D4" s="24">
        <f>B4+C4</f>
        <v>956.718</v>
      </c>
    </row>
    <row r="5" spans="1:4" s="1" customFormat="1" ht="15.75" customHeight="1">
      <c r="A5" s="26" t="s">
        <v>14</v>
      </c>
      <c r="B5" s="27">
        <v>124.532</v>
      </c>
      <c r="C5" s="28"/>
      <c r="D5" s="24">
        <f aca="true" t="shared" si="0" ref="D5:D11">B5+C5</f>
        <v>124.532</v>
      </c>
    </row>
    <row r="6" spans="1:4" s="1" customFormat="1" ht="15.75" customHeight="1">
      <c r="A6" s="26" t="s">
        <v>10</v>
      </c>
      <c r="B6" s="27">
        <v>2.22</v>
      </c>
      <c r="C6" s="28">
        <v>51.108</v>
      </c>
      <c r="D6" s="24">
        <f t="shared" si="0"/>
        <v>53.327999999999996</v>
      </c>
    </row>
    <row r="7" spans="1:4" s="1" customFormat="1" ht="15.75" customHeight="1">
      <c r="A7" s="26" t="s">
        <v>10</v>
      </c>
      <c r="B7" s="27"/>
      <c r="C7" s="28">
        <v>91.806</v>
      </c>
      <c r="D7" s="24">
        <f t="shared" si="0"/>
        <v>91.806</v>
      </c>
    </row>
    <row r="8" spans="1:4" s="1" customFormat="1" ht="15.75" customHeight="1">
      <c r="A8" s="26" t="s">
        <v>10</v>
      </c>
      <c r="B8" s="27"/>
      <c r="C8" s="28">
        <v>5.247</v>
      </c>
      <c r="D8" s="24">
        <f t="shared" si="0"/>
        <v>5.247</v>
      </c>
    </row>
    <row r="9" spans="1:4" s="1" customFormat="1" ht="15.75" customHeight="1">
      <c r="A9" s="26" t="s">
        <v>11</v>
      </c>
      <c r="B9" s="27">
        <f>94.486+9.663+23.674+91.212+400.307</f>
        <v>619.3420000000001</v>
      </c>
      <c r="C9" s="28">
        <v>338.486</v>
      </c>
      <c r="D9" s="24">
        <f t="shared" si="0"/>
        <v>957.8280000000001</v>
      </c>
    </row>
    <row r="10" spans="1:4" s="1" customFormat="1" ht="15.75" customHeight="1">
      <c r="A10" s="26" t="s">
        <v>13</v>
      </c>
      <c r="B10" s="27">
        <v>5.759</v>
      </c>
      <c r="C10" s="28">
        <v>108.511</v>
      </c>
      <c r="D10" s="24">
        <f t="shared" si="0"/>
        <v>114.27</v>
      </c>
    </row>
    <row r="11" spans="1:4" s="1" customFormat="1" ht="15.75" customHeight="1" thickBot="1">
      <c r="A11" s="29" t="s">
        <v>12</v>
      </c>
      <c r="B11" s="30">
        <v>1.499</v>
      </c>
      <c r="C11" s="31">
        <v>46.306</v>
      </c>
      <c r="D11" s="24">
        <f t="shared" si="0"/>
        <v>47.805</v>
      </c>
    </row>
    <row r="12" spans="1:4" s="1" customFormat="1" ht="15.75" customHeight="1" thickBot="1">
      <c r="A12" s="20" t="s">
        <v>9</v>
      </c>
      <c r="B12" s="32">
        <f>SUM(B4:B11)</f>
        <v>1710.0700000000002</v>
      </c>
      <c r="C12" s="33">
        <f>SUM(C4:C11)</f>
        <v>641.464</v>
      </c>
      <c r="D12" s="34">
        <f>SUM(D4:D11)</f>
        <v>2351.534</v>
      </c>
    </row>
    <row r="13" spans="1:4" s="1" customFormat="1" ht="16.5" customHeight="1">
      <c r="A13" s="2"/>
      <c r="B13" s="2"/>
      <c r="C13" s="2"/>
      <c r="D13" s="2"/>
    </row>
    <row r="14" spans="1:4" s="1" customFormat="1" ht="33.75" customHeight="1">
      <c r="A14" s="18" t="s">
        <v>29</v>
      </c>
      <c r="B14" s="18"/>
      <c r="C14" s="18"/>
      <c r="D14" s="18"/>
    </row>
    <row r="15" spans="1:4" s="1" customFormat="1" ht="9.75" customHeight="1" thickBot="1">
      <c r="A15" s="19"/>
      <c r="B15" s="19"/>
      <c r="C15" s="19"/>
      <c r="D15" s="19"/>
    </row>
    <row r="16" spans="1:4" s="1" customFormat="1" ht="29.25" customHeight="1">
      <c r="A16" s="35" t="s">
        <v>0</v>
      </c>
      <c r="B16" s="35" t="s">
        <v>20</v>
      </c>
      <c r="C16" s="36" t="s">
        <v>21</v>
      </c>
      <c r="D16" s="35" t="s">
        <v>22</v>
      </c>
    </row>
    <row r="17" spans="1:4" s="1" customFormat="1" ht="16.5" customHeight="1">
      <c r="A17" s="37" t="s">
        <v>14</v>
      </c>
      <c r="B17" s="38">
        <v>1.380385</v>
      </c>
      <c r="C17" s="39"/>
      <c r="D17" s="38">
        <f>B17+C17</f>
        <v>1.380385</v>
      </c>
    </row>
    <row r="18" spans="1:4" s="1" customFormat="1" ht="16.5" customHeight="1">
      <c r="A18" s="37" t="s">
        <v>14</v>
      </c>
      <c r="B18" s="38">
        <v>0.188498</v>
      </c>
      <c r="C18" s="39"/>
      <c r="D18" s="38">
        <f>B18+C18</f>
        <v>0.188498</v>
      </c>
    </row>
    <row r="19" spans="1:4" s="1" customFormat="1" ht="16.5" customHeight="1" thickBot="1">
      <c r="A19" s="37" t="s">
        <v>10</v>
      </c>
      <c r="B19" s="38">
        <v>0.010091</v>
      </c>
      <c r="C19" s="39">
        <v>0.293735</v>
      </c>
      <c r="D19" s="38">
        <f>B19+C19</f>
        <v>0.30382600000000004</v>
      </c>
    </row>
    <row r="20" spans="1:4" s="1" customFormat="1" ht="16.5" customHeight="1" thickBot="1">
      <c r="A20" s="21" t="s">
        <v>9</v>
      </c>
      <c r="B20" s="40">
        <f>SUM(B17:B19)</f>
        <v>1.578974</v>
      </c>
      <c r="C20" s="41">
        <f>SUM(C17:C19)</f>
        <v>0.293735</v>
      </c>
      <c r="D20" s="40">
        <f>SUM(D17:D19)</f>
        <v>1.872709</v>
      </c>
    </row>
    <row r="21" spans="1:4" s="1" customFormat="1" ht="16.5" customHeight="1">
      <c r="A21" s="2"/>
      <c r="B21" s="2"/>
      <c r="C21" s="2"/>
      <c r="D21" s="2"/>
    </row>
    <row r="22" spans="1:4" s="12" customFormat="1" ht="33.75" customHeight="1">
      <c r="A22" s="18" t="s">
        <v>30</v>
      </c>
      <c r="B22" s="18"/>
      <c r="C22" s="18"/>
      <c r="D22" s="18"/>
    </row>
    <row r="23" spans="1:4" s="1" customFormat="1" ht="9.75" customHeight="1" thickBot="1">
      <c r="A23" s="42"/>
      <c r="B23" s="42"/>
      <c r="C23" s="42"/>
      <c r="D23" s="42"/>
    </row>
    <row r="24" spans="1:4" s="1" customFormat="1" ht="48" thickBot="1">
      <c r="A24" s="21" t="s">
        <v>0</v>
      </c>
      <c r="B24" s="22" t="s">
        <v>3</v>
      </c>
      <c r="C24" s="21" t="s">
        <v>4</v>
      </c>
      <c r="D24" s="43" t="s">
        <v>5</v>
      </c>
    </row>
    <row r="25" spans="1:5" s="1" customFormat="1" ht="15.75" customHeight="1">
      <c r="A25" s="44" t="s">
        <v>6</v>
      </c>
      <c r="B25" s="25">
        <f>SUM(D4:D5)</f>
        <v>1081.25</v>
      </c>
      <c r="C25" s="45"/>
      <c r="D25" s="46">
        <f>B25</f>
        <v>1081.25</v>
      </c>
      <c r="E25" s="13"/>
    </row>
    <row r="26" spans="1:5" s="1" customFormat="1" ht="15.75" customHeight="1">
      <c r="A26" s="37" t="s">
        <v>7</v>
      </c>
      <c r="B26" s="28">
        <f>SUM(D6:D10)</f>
        <v>1222.479</v>
      </c>
      <c r="C26" s="27">
        <v>20.342</v>
      </c>
      <c r="D26" s="46">
        <f>B26</f>
        <v>1222.479</v>
      </c>
      <c r="E26" s="13"/>
    </row>
    <row r="27" spans="1:5" s="1" customFormat="1" ht="15.75" customHeight="1" thickBot="1">
      <c r="A27" s="47" t="s">
        <v>8</v>
      </c>
      <c r="B27" s="31">
        <f>SUM(D11)</f>
        <v>47.805</v>
      </c>
      <c r="C27" s="48">
        <v>0.16342</v>
      </c>
      <c r="D27" s="46">
        <f>B27</f>
        <v>47.805</v>
      </c>
      <c r="E27" s="14"/>
    </row>
    <row r="28" spans="1:4" s="1" customFormat="1" ht="15.75" customHeight="1" thickBot="1">
      <c r="A28" s="49" t="s">
        <v>9</v>
      </c>
      <c r="B28" s="50">
        <f>SUM(B25:B27)</f>
        <v>2351.534</v>
      </c>
      <c r="C28" s="51">
        <f>SUM(C25:C27)</f>
        <v>20.505419999999997</v>
      </c>
      <c r="D28" s="52">
        <f>SUM(D25:D27)</f>
        <v>2351.534</v>
      </c>
    </row>
    <row r="29" spans="1:4" s="1" customFormat="1" ht="16.5" customHeight="1">
      <c r="A29" s="2"/>
      <c r="B29" s="7"/>
      <c r="C29" s="2"/>
      <c r="D29" s="2"/>
    </row>
    <row r="30" spans="1:4" s="1" customFormat="1" ht="15.75" customHeight="1">
      <c r="A30" s="3" t="s">
        <v>23</v>
      </c>
      <c r="B30" s="8"/>
      <c r="C30" s="4"/>
      <c r="D30" s="2"/>
    </row>
    <row r="31" spans="1:4" s="1" customFormat="1" ht="9.75" customHeight="1" thickBot="1">
      <c r="A31" s="5"/>
      <c r="B31" s="5"/>
      <c r="C31" s="4"/>
      <c r="D31" s="2"/>
    </row>
    <row r="32" spans="1:6" s="1" customFormat="1" ht="44.25" customHeight="1" thickBot="1">
      <c r="A32" s="53" t="s">
        <v>15</v>
      </c>
      <c r="B32" s="53" t="s">
        <v>16</v>
      </c>
      <c r="C32" s="54" t="s">
        <v>25</v>
      </c>
      <c r="D32" s="53" t="s">
        <v>24</v>
      </c>
      <c r="E32" s="55" t="s">
        <v>17</v>
      </c>
      <c r="F32" s="13"/>
    </row>
    <row r="33" spans="1:5" s="1" customFormat="1" ht="15.75" customHeight="1">
      <c r="A33" s="56" t="s">
        <v>31</v>
      </c>
      <c r="B33" s="57" t="s">
        <v>14</v>
      </c>
      <c r="C33" s="58">
        <v>1.98162</v>
      </c>
      <c r="D33" s="59">
        <v>295.77287</v>
      </c>
      <c r="E33" s="60">
        <f>(B4*C33*1000)+(B17*D33*1000)-0.01</f>
        <v>2304131.94631495</v>
      </c>
    </row>
    <row r="34" spans="1:6" s="1" customFormat="1" ht="15.75" customHeight="1">
      <c r="A34" s="61"/>
      <c r="B34" s="62" t="s">
        <v>14</v>
      </c>
      <c r="C34" s="63">
        <v>1.28807</v>
      </c>
      <c r="D34" s="64">
        <v>557.11185</v>
      </c>
      <c r="E34" s="65">
        <f>(B5*C34*1000)+(B18*D34*1000)</f>
        <v>265420.4027413</v>
      </c>
      <c r="F34" s="13"/>
    </row>
    <row r="35" spans="1:6" s="1" customFormat="1" ht="15.75" customHeight="1">
      <c r="A35" s="66"/>
      <c r="B35" s="62" t="s">
        <v>10</v>
      </c>
      <c r="C35" s="67">
        <v>3.38739</v>
      </c>
      <c r="D35" s="64">
        <v>295.77287</v>
      </c>
      <c r="E35" s="60">
        <f>(B6*C35*1000)+(B19*D35*1000)</f>
        <v>10504.649831170002</v>
      </c>
      <c r="F35" s="13"/>
    </row>
    <row r="36" spans="1:5" s="1" customFormat="1" ht="15.75" customHeight="1">
      <c r="A36" s="66"/>
      <c r="B36" s="62" t="s">
        <v>11</v>
      </c>
      <c r="C36" s="63">
        <v>3.87775</v>
      </c>
      <c r="D36" s="64"/>
      <c r="E36" s="65">
        <f>B9*C36*1000</f>
        <v>2401653.4405</v>
      </c>
    </row>
    <row r="37" spans="1:6" s="1" customFormat="1" ht="15.75" customHeight="1">
      <c r="A37" s="66"/>
      <c r="B37" s="62" t="s">
        <v>13</v>
      </c>
      <c r="C37" s="63">
        <v>3.89547</v>
      </c>
      <c r="D37" s="68"/>
      <c r="E37" s="65">
        <f>B10*C37*1000</f>
        <v>22434.011730000002</v>
      </c>
      <c r="F37" s="13"/>
    </row>
    <row r="38" spans="1:5" s="1" customFormat="1" ht="15.75" customHeight="1" thickBot="1">
      <c r="A38" s="69"/>
      <c r="B38" s="70" t="s">
        <v>12</v>
      </c>
      <c r="C38" s="71">
        <v>4.88302</v>
      </c>
      <c r="D38" s="72"/>
      <c r="E38" s="73">
        <f>B11*C38*1000</f>
        <v>7319.64698</v>
      </c>
    </row>
    <row r="39" spans="1:6" s="1" customFormat="1" ht="15.75" customHeight="1" thickBot="1">
      <c r="A39" s="74" t="s">
        <v>18</v>
      </c>
      <c r="B39" s="75"/>
      <c r="C39" s="75"/>
      <c r="D39" s="76"/>
      <c r="E39" s="77">
        <f>SUM(E33:E38)</f>
        <v>5011464.09809742</v>
      </c>
      <c r="F39" s="13"/>
    </row>
    <row r="40" spans="1:6" s="1" customFormat="1" ht="15.75" customHeight="1" thickBot="1">
      <c r="A40" s="74" t="s">
        <v>19</v>
      </c>
      <c r="B40" s="75"/>
      <c r="C40" s="75"/>
      <c r="D40" s="76"/>
      <c r="E40" s="77">
        <f>E39*1.18</f>
        <v>5913527.635754956</v>
      </c>
      <c r="F40" s="13"/>
    </row>
    <row r="41" spans="1:5" s="1" customFormat="1" ht="16.5" customHeight="1" thickBot="1">
      <c r="A41" s="15"/>
      <c r="B41" s="16"/>
      <c r="C41" s="16"/>
      <c r="D41" s="17"/>
      <c r="E41" s="17"/>
    </row>
    <row r="42" spans="1:5" s="1" customFormat="1" ht="45" customHeight="1" thickBot="1">
      <c r="A42" s="53" t="s">
        <v>15</v>
      </c>
      <c r="B42" s="53" t="s">
        <v>16</v>
      </c>
      <c r="C42" s="54" t="s">
        <v>26</v>
      </c>
      <c r="D42" s="53" t="s">
        <v>27</v>
      </c>
      <c r="E42" s="78" t="s">
        <v>17</v>
      </c>
    </row>
    <row r="43" spans="1:7" s="1" customFormat="1" ht="15.75" customHeight="1">
      <c r="A43" s="56" t="s">
        <v>31</v>
      </c>
      <c r="B43" s="57" t="s">
        <v>10</v>
      </c>
      <c r="C43" s="79">
        <v>3.24362</v>
      </c>
      <c r="D43" s="59">
        <v>266.04205</v>
      </c>
      <c r="E43" s="60">
        <f>(C6*C43*1000)+(C19*D43*1000)+0.02</f>
        <v>243920.81251674998</v>
      </c>
      <c r="G43" s="13"/>
    </row>
    <row r="44" spans="1:5" s="1" customFormat="1" ht="15.75" customHeight="1">
      <c r="A44" s="61"/>
      <c r="B44" s="62" t="s">
        <v>10</v>
      </c>
      <c r="C44" s="67">
        <v>3.2919636</v>
      </c>
      <c r="D44" s="68"/>
      <c r="E44" s="65">
        <f>C7*C44*1000</f>
        <v>302222.01026159996</v>
      </c>
    </row>
    <row r="45" spans="1:5" s="1" customFormat="1" ht="15.75" customHeight="1">
      <c r="A45" s="61"/>
      <c r="B45" s="62" t="s">
        <v>10</v>
      </c>
      <c r="C45" s="67">
        <v>3.39546</v>
      </c>
      <c r="D45" s="68"/>
      <c r="E45" s="65">
        <f>C45*C8*1000</f>
        <v>17815.978619999998</v>
      </c>
    </row>
    <row r="46" spans="1:5" s="1" customFormat="1" ht="15.75" customHeight="1">
      <c r="A46" s="66"/>
      <c r="B46" s="62" t="s">
        <v>11</v>
      </c>
      <c r="C46" s="63">
        <v>3.43846</v>
      </c>
      <c r="D46" s="80"/>
      <c r="E46" s="65">
        <f>C9*C46*1000</f>
        <v>1163870.5715599998</v>
      </c>
    </row>
    <row r="47" spans="1:5" s="1" customFormat="1" ht="15.75" customHeight="1">
      <c r="A47" s="66"/>
      <c r="B47" s="62" t="s">
        <v>13</v>
      </c>
      <c r="C47" s="63">
        <v>3.45038</v>
      </c>
      <c r="D47" s="80"/>
      <c r="E47" s="65">
        <f>C10*C47*1000</f>
        <v>374404.18418</v>
      </c>
    </row>
    <row r="48" spans="1:5" s="1" customFormat="1" ht="15.75" customHeight="1" thickBot="1">
      <c r="A48" s="70"/>
      <c r="B48" s="70" t="s">
        <v>12</v>
      </c>
      <c r="C48" s="71">
        <v>4.43793</v>
      </c>
      <c r="D48" s="81"/>
      <c r="E48" s="73">
        <f>C11*C48*1000</f>
        <v>205502.78657999996</v>
      </c>
    </row>
    <row r="49" spans="1:5" s="1" customFormat="1" ht="15.75" customHeight="1" thickBot="1">
      <c r="A49" s="74" t="s">
        <v>18</v>
      </c>
      <c r="B49" s="75"/>
      <c r="C49" s="75"/>
      <c r="D49" s="76"/>
      <c r="E49" s="77">
        <f>SUM(E43:E48)</f>
        <v>2307736.34371835</v>
      </c>
    </row>
    <row r="50" spans="1:5" s="1" customFormat="1" ht="15.75" customHeight="1" thickBot="1">
      <c r="A50" s="74" t="s">
        <v>19</v>
      </c>
      <c r="B50" s="75"/>
      <c r="C50" s="75"/>
      <c r="D50" s="76"/>
      <c r="E50" s="77">
        <f>E49*1.18-0.02</f>
        <v>2723128.8655876527</v>
      </c>
    </row>
    <row r="51" spans="1:4" s="1" customFormat="1" ht="12.75">
      <c r="A51" s="2"/>
      <c r="B51" s="2"/>
      <c r="C51" s="2"/>
      <c r="D51" s="2"/>
    </row>
    <row r="52" spans="1:4" s="1" customFormat="1" ht="12.75">
      <c r="A52" s="2"/>
      <c r="B52" s="2"/>
      <c r="C52" s="2"/>
      <c r="D52" s="2"/>
    </row>
    <row r="53" spans="1:4" s="1" customFormat="1" ht="12.75">
      <c r="A53" s="2"/>
      <c r="B53" s="2"/>
      <c r="C53" s="2"/>
      <c r="D53" s="2"/>
    </row>
    <row r="57" ht="12.75">
      <c r="B57" s="6"/>
    </row>
    <row r="58" ht="12.75">
      <c r="B58" s="6"/>
    </row>
  </sheetData>
  <sheetProtection/>
  <mergeCells count="7">
    <mergeCell ref="A50:D50"/>
    <mergeCell ref="A1:D1"/>
    <mergeCell ref="A22:D22"/>
    <mergeCell ref="A14:D14"/>
    <mergeCell ref="A39:D39"/>
    <mergeCell ref="A40:D40"/>
    <mergeCell ref="A49:D49"/>
  </mergeCells>
  <printOptions/>
  <pageMargins left="0.16" right="0.21" top="0.22" bottom="0.18" header="0.2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SGradinar</dc:creator>
  <cp:keywords/>
  <dc:description/>
  <cp:lastModifiedBy>Сапугольцева Юлия</cp:lastModifiedBy>
  <cp:lastPrinted>2014-03-25T12:27:20Z</cp:lastPrinted>
  <dcterms:created xsi:type="dcterms:W3CDTF">2013-01-09T10:52:33Z</dcterms:created>
  <dcterms:modified xsi:type="dcterms:W3CDTF">2014-04-10T12:41:54Z</dcterms:modified>
  <cp:category/>
  <cp:version/>
  <cp:contentType/>
  <cp:contentStatus/>
</cp:coreProperties>
</file>