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12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<sst xmlns="http://schemas.openxmlformats.org/spreadsheetml/2006/main" count="58" uniqueCount="32">
  <si>
    <t>Уровень расчетного напряжения</t>
  </si>
  <si>
    <t>Приобретено у ОАО Самараэнерго, МВт*ч</t>
  </si>
  <si>
    <t>Приобретено у ЗАО СГЭС, МВт*ч</t>
  </si>
  <si>
    <t>Итого приобретено, МВт*ч</t>
  </si>
  <si>
    <t>Потери в сети, МВт*ч</t>
  </si>
  <si>
    <t>Полезный отпуск потребителям, МВт*ч</t>
  </si>
  <si>
    <t>ВН</t>
  </si>
  <si>
    <t>СН-2</t>
  </si>
  <si>
    <t>НН</t>
  </si>
  <si>
    <t>ИТОГО</t>
  </si>
  <si>
    <t>СН-2 (от 670 кВт до 10 мВт)</t>
  </si>
  <si>
    <t>СН-2 (от 150 кВт до 670 кВт)</t>
  </si>
  <si>
    <t>НН (менее 150 кВт)</t>
  </si>
  <si>
    <t>СН-2 (менее 150 кВт)</t>
  </si>
  <si>
    <t>ВН (от 670 кВт до 10 МВт)</t>
  </si>
  <si>
    <t>Месяц</t>
  </si>
  <si>
    <t>Уровень напряжения</t>
  </si>
  <si>
    <t>Стоимость без налога</t>
  </si>
  <si>
    <t>Итого без налога</t>
  </si>
  <si>
    <t>Итого с налогом</t>
  </si>
  <si>
    <t>Приобретено у ОАО Самараэнерго, МВт</t>
  </si>
  <si>
    <t>Приобретено у ЗАО СГЭС, МВт</t>
  </si>
  <si>
    <t>Итого приобретено, МВт</t>
  </si>
  <si>
    <t xml:space="preserve">Тарифы руб. </t>
  </si>
  <si>
    <t>Тариф на эл. мощность ОАО "Самараэнерго"</t>
  </si>
  <si>
    <t>Тариф на электроэнергию ОАО "Самараэнерго"</t>
  </si>
  <si>
    <t>Тариф на электроэнергию ЗАО "СамГЭС"</t>
  </si>
  <si>
    <t>Тариф на эл. мощность ЗАО "СамГЭС"</t>
  </si>
  <si>
    <t>Информация об объеме покупки и фактического полезного отпуска электроэнергии за Апрель 2014 г. в разбивке по уровням напряжения и мощности</t>
  </si>
  <si>
    <t>Информация об объеме покупки и фактического полезного отпуска мощности за Апрель 2014 г. в разбивке по уровням напряжения и мощности</t>
  </si>
  <si>
    <t>Информация об объеме покупки и фактического полезного отпуска электроэнергии за Апрель 2014 г. в разбивке по уровням напряжения</t>
  </si>
  <si>
    <t>АПРЕЛЬ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</si>
</sst>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69" fontId="10" fillId="0" borderId="0" xfId="0" applyNumberFormat="1" applyFont="1" applyFill="1" applyAlignment="1">
      <alignment horizontal="center" vertical="center" wrapText="1"/>
    </xf>
    <xf numFmtId="169" fontId="1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justify"/>
    </xf>
    <xf numFmtId="0" fontId="17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169" fontId="15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9" fontId="15" fillId="0" borderId="17" xfId="0" applyNumberFormat="1" applyFont="1" applyFill="1" applyBorder="1" applyAlignment="1">
      <alignment horizontal="center" vertical="center" wrapText="1"/>
    </xf>
    <xf numFmtId="169" fontId="15" fillId="0" borderId="1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9" fontId="15" fillId="0" borderId="20" xfId="0" applyNumberFormat="1" applyFont="1" applyFill="1" applyBorder="1" applyAlignment="1">
      <alignment horizontal="center" vertical="center" wrapText="1"/>
    </xf>
    <xf numFmtId="169" fontId="7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72" fontId="15" fillId="0" borderId="17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69" fontId="15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71" fontId="15" fillId="0" borderId="2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9" fontId="15" fillId="0" borderId="12" xfId="0" applyNumberFormat="1" applyFont="1" applyFill="1" applyBorder="1" applyAlignment="1">
      <alignment horizontal="center" vertical="center" wrapText="1"/>
    </xf>
    <xf numFmtId="171" fontId="15" fillId="0" borderId="11" xfId="0" applyNumberFormat="1" applyFont="1" applyFill="1" applyBorder="1" applyAlignment="1">
      <alignment horizontal="center" vertical="center" wrapText="1"/>
    </xf>
    <xf numFmtId="169" fontId="15" fillId="0" borderId="23" xfId="0" applyNumberFormat="1" applyFont="1" applyFill="1" applyBorder="1" applyAlignment="1">
      <alignment horizontal="center" vertical="center" wrapText="1"/>
    </xf>
    <xf numFmtId="169" fontId="15" fillId="0" borderId="25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69" fontId="7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72" fontId="15" fillId="0" borderId="18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1" fontId="12" fillId="0" borderId="14" xfId="0" applyNumberFormat="1" applyFont="1" applyFill="1" applyBorder="1" applyAlignment="1">
      <alignment horizontal="center" vertical="center" wrapText="1"/>
    </xf>
    <xf numFmtId="2" fontId="12" fillId="0" borderId="24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71" fontId="12" fillId="0" borderId="17" xfId="0" applyNumberFormat="1" applyFont="1" applyFill="1" applyBorder="1" applyAlignment="1">
      <alignment horizontal="center" vertical="center" wrapText="1"/>
    </xf>
    <xf numFmtId="2" fontId="12" fillId="0" borderId="28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71" fontId="12" fillId="0" borderId="18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9" fillId="0" borderId="23" xfId="0" applyNumberFormat="1" applyFont="1" applyFill="1" applyBorder="1" applyAlignment="1">
      <alignment horizontal="center" vertical="center" wrapText="1"/>
    </xf>
    <xf numFmtId="171" fontId="12" fillId="0" borderId="15" xfId="0" applyNumberFormat="1" applyFont="1" applyFill="1" applyBorder="1" applyAlignment="1">
      <alignment horizontal="center" vertic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2" fontId="15" fillId="0" borderId="25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5" zoomScaleNormal="85" zoomScalePageLayoutView="0" workbookViewId="0" topLeftCell="A31">
      <selection activeCell="E47" sqref="A1:E47"/>
    </sheetView>
  </sheetViews>
  <sheetFormatPr defaultColWidth="9.00390625" defaultRowHeight="12.75"/>
  <cols>
    <col min="1" max="1" width="36.25390625" style="2" customWidth="1"/>
    <col min="2" max="2" width="45.375" style="2" customWidth="1"/>
    <col min="3" max="3" width="24.125" style="2" customWidth="1"/>
    <col min="4" max="4" width="23.875" style="2" customWidth="1"/>
    <col min="5" max="5" width="19.375" style="1" customWidth="1"/>
    <col min="6" max="6" width="13.125" style="0" customWidth="1"/>
    <col min="7" max="7" width="13.25390625" style="0" customWidth="1"/>
    <col min="8" max="8" width="10.75390625" style="0" bestFit="1" customWidth="1"/>
  </cols>
  <sheetData>
    <row r="1" spans="1:11" s="1" customFormat="1" ht="33.75" customHeight="1">
      <c r="A1" s="81" t="s">
        <v>28</v>
      </c>
      <c r="B1" s="81"/>
      <c r="C1" s="81"/>
      <c r="D1" s="81"/>
      <c r="E1" s="9"/>
      <c r="F1" s="10"/>
      <c r="G1" s="10"/>
      <c r="H1" s="10"/>
      <c r="I1" s="10"/>
      <c r="J1" s="10"/>
      <c r="K1" s="10"/>
    </row>
    <row r="2" spans="1:11" s="1" customFormat="1" ht="9.75" customHeight="1" thickBot="1">
      <c r="A2" s="18"/>
      <c r="B2" s="18"/>
      <c r="C2" s="18"/>
      <c r="D2" s="18"/>
      <c r="E2" s="10"/>
      <c r="F2" s="10"/>
      <c r="G2" s="10"/>
      <c r="H2" s="10"/>
      <c r="I2" s="10"/>
      <c r="J2" s="10"/>
      <c r="K2" s="10"/>
    </row>
    <row r="3" spans="1:6" s="1" customFormat="1" ht="32.25" thickBot="1">
      <c r="A3" s="19" t="s">
        <v>0</v>
      </c>
      <c r="B3" s="20" t="s">
        <v>1</v>
      </c>
      <c r="C3" s="21" t="s">
        <v>2</v>
      </c>
      <c r="D3" s="20" t="s">
        <v>3</v>
      </c>
      <c r="E3" s="11"/>
      <c r="F3" s="11"/>
    </row>
    <row r="4" spans="1:4" s="1" customFormat="1" ht="15.75" customHeight="1">
      <c r="A4" s="22" t="s">
        <v>14</v>
      </c>
      <c r="B4" s="23">
        <v>569.661</v>
      </c>
      <c r="C4" s="24"/>
      <c r="D4" s="23">
        <f>B4+C4</f>
        <v>569.661</v>
      </c>
    </row>
    <row r="5" spans="1:4" s="1" customFormat="1" ht="15.75" customHeight="1">
      <c r="A5" s="25" t="s">
        <v>10</v>
      </c>
      <c r="B5" s="26">
        <v>1.62</v>
      </c>
      <c r="C5" s="27">
        <v>81.808</v>
      </c>
      <c r="D5" s="23">
        <f aca="true" t="shared" si="0" ref="D5:D10">B5+C5</f>
        <v>83.42800000000001</v>
      </c>
    </row>
    <row r="6" spans="1:4" s="1" customFormat="1" ht="15.75" customHeight="1">
      <c r="A6" s="25" t="s">
        <v>10</v>
      </c>
      <c r="B6" s="26"/>
      <c r="C6" s="27">
        <v>18.894</v>
      </c>
      <c r="D6" s="23">
        <f t="shared" si="0"/>
        <v>18.894</v>
      </c>
    </row>
    <row r="7" spans="1:4" s="1" customFormat="1" ht="15.75" customHeight="1">
      <c r="A7" s="25" t="s">
        <v>10</v>
      </c>
      <c r="B7" s="26"/>
      <c r="C7" s="27">
        <v>4.913</v>
      </c>
      <c r="D7" s="23">
        <f t="shared" si="0"/>
        <v>4.913</v>
      </c>
    </row>
    <row r="8" spans="1:4" s="1" customFormat="1" ht="15.75" customHeight="1">
      <c r="A8" s="25" t="s">
        <v>11</v>
      </c>
      <c r="B8" s="26">
        <f>97.614+86.224+8.48+16.379+80.59+298.251</f>
        <v>587.538</v>
      </c>
      <c r="C8" s="27">
        <f>285.919</f>
        <v>285.919</v>
      </c>
      <c r="D8" s="23">
        <f t="shared" si="0"/>
        <v>873.457</v>
      </c>
    </row>
    <row r="9" spans="1:4" s="1" customFormat="1" ht="15.75" customHeight="1">
      <c r="A9" s="25" t="s">
        <v>13</v>
      </c>
      <c r="B9" s="26">
        <f>1.051+4.304</f>
        <v>5.355</v>
      </c>
      <c r="C9" s="27">
        <f>70.571</f>
        <v>70.571</v>
      </c>
      <c r="D9" s="23">
        <f t="shared" si="0"/>
        <v>75.926</v>
      </c>
    </row>
    <row r="10" spans="1:4" s="1" customFormat="1" ht="15.75" customHeight="1" thickBot="1">
      <c r="A10" s="28" t="s">
        <v>12</v>
      </c>
      <c r="B10" s="46">
        <v>1.355</v>
      </c>
      <c r="C10" s="29">
        <f>29.491</f>
        <v>29.491</v>
      </c>
      <c r="D10" s="23">
        <f t="shared" si="0"/>
        <v>30.846</v>
      </c>
    </row>
    <row r="11" spans="1:4" s="1" customFormat="1" ht="15.75" customHeight="1" thickBot="1">
      <c r="A11" s="19" t="s">
        <v>9</v>
      </c>
      <c r="B11" s="47">
        <f>SUM(B4:B10)</f>
        <v>1165.529</v>
      </c>
      <c r="C11" s="48">
        <f>SUM(C4:C10)</f>
        <v>491.596</v>
      </c>
      <c r="D11" s="30">
        <f>SUM(D4:D10)</f>
        <v>1657.125</v>
      </c>
    </row>
    <row r="12" spans="1:4" s="1" customFormat="1" ht="16.5" customHeight="1">
      <c r="A12" s="2"/>
      <c r="B12" s="2"/>
      <c r="C12" s="2"/>
      <c r="D12" s="2"/>
    </row>
    <row r="13" spans="1:4" s="1" customFormat="1" ht="33.75" customHeight="1">
      <c r="A13" s="81" t="s">
        <v>29</v>
      </c>
      <c r="B13" s="81"/>
      <c r="C13" s="81"/>
      <c r="D13" s="81"/>
    </row>
    <row r="14" spans="1:4" s="1" customFormat="1" ht="9.75" customHeight="1" thickBot="1">
      <c r="A14" s="18"/>
      <c r="B14" s="18"/>
      <c r="C14" s="18"/>
      <c r="D14" s="18"/>
    </row>
    <row r="15" spans="1:4" s="1" customFormat="1" ht="29.25" customHeight="1">
      <c r="A15" s="31" t="s">
        <v>0</v>
      </c>
      <c r="B15" s="31" t="s">
        <v>20</v>
      </c>
      <c r="C15" s="49" t="s">
        <v>21</v>
      </c>
      <c r="D15" s="31" t="s">
        <v>22</v>
      </c>
    </row>
    <row r="16" spans="1:4" s="1" customFormat="1" ht="16.5" customHeight="1">
      <c r="A16" s="32" t="s">
        <v>14</v>
      </c>
      <c r="B16" s="33">
        <v>0.76909</v>
      </c>
      <c r="C16" s="50"/>
      <c r="D16" s="33">
        <f>B16+C16</f>
        <v>0.76909</v>
      </c>
    </row>
    <row r="17" spans="1:4" s="1" customFormat="1" ht="16.5" customHeight="1" thickBot="1">
      <c r="A17" s="32" t="s">
        <v>10</v>
      </c>
      <c r="B17" s="33">
        <v>0.007364</v>
      </c>
      <c r="C17" s="50">
        <v>0.1801413</v>
      </c>
      <c r="D17" s="33">
        <f>B17+C17</f>
        <v>0.1875053</v>
      </c>
    </row>
    <row r="18" spans="1:4" s="1" customFormat="1" ht="16.5" customHeight="1" thickBot="1">
      <c r="A18" s="20" t="s">
        <v>9</v>
      </c>
      <c r="B18" s="34">
        <f>SUM(B16:B17)</f>
        <v>0.7764540000000001</v>
      </c>
      <c r="C18" s="51">
        <f>SUM(C16:C17)</f>
        <v>0.1801413</v>
      </c>
      <c r="D18" s="34">
        <f>SUM(D16:D17)</f>
        <v>0.9565953</v>
      </c>
    </row>
    <row r="19" spans="1:4" s="1" customFormat="1" ht="16.5" customHeight="1">
      <c r="A19" s="2"/>
      <c r="B19" s="2"/>
      <c r="C19" s="2"/>
      <c r="D19" s="2"/>
    </row>
    <row r="20" spans="1:4" s="12" customFormat="1" ht="33.75" customHeight="1">
      <c r="A20" s="81" t="s">
        <v>30</v>
      </c>
      <c r="B20" s="81"/>
      <c r="C20" s="81"/>
      <c r="D20" s="81"/>
    </row>
    <row r="21" spans="1:4" s="1" customFormat="1" ht="9.75" customHeight="1" thickBot="1">
      <c r="A21" s="35"/>
      <c r="B21" s="35"/>
      <c r="C21" s="35"/>
      <c r="D21" s="35"/>
    </row>
    <row r="22" spans="1:4" s="1" customFormat="1" ht="48" thickBot="1">
      <c r="A22" s="20" t="s">
        <v>0</v>
      </c>
      <c r="B22" s="21" t="s">
        <v>3</v>
      </c>
      <c r="C22" s="20" t="s">
        <v>4</v>
      </c>
      <c r="D22" s="36" t="s">
        <v>5</v>
      </c>
    </row>
    <row r="23" spans="1:5" s="1" customFormat="1" ht="15.75" customHeight="1">
      <c r="A23" s="37" t="s">
        <v>6</v>
      </c>
      <c r="B23" s="24">
        <f>SUM(D4:D4)</f>
        <v>569.661</v>
      </c>
      <c r="C23" s="38"/>
      <c r="D23" s="39">
        <f>B23</f>
        <v>569.661</v>
      </c>
      <c r="E23" s="13"/>
    </row>
    <row r="24" spans="1:5" s="1" customFormat="1" ht="15.75" customHeight="1">
      <c r="A24" s="32" t="s">
        <v>7</v>
      </c>
      <c r="B24" s="27">
        <f>SUM(D5:D9)</f>
        <v>1056.618</v>
      </c>
      <c r="C24" s="26">
        <v>12.622</v>
      </c>
      <c r="D24" s="39">
        <f>B24</f>
        <v>1056.618</v>
      </c>
      <c r="E24" s="13"/>
    </row>
    <row r="25" spans="1:5" s="1" customFormat="1" ht="15.75" customHeight="1" thickBot="1">
      <c r="A25" s="40" t="s">
        <v>8</v>
      </c>
      <c r="B25" s="29">
        <f>SUM(D10)</f>
        <v>30.846</v>
      </c>
      <c r="C25" s="41">
        <v>0.104</v>
      </c>
      <c r="D25" s="39">
        <f>B25</f>
        <v>30.846</v>
      </c>
      <c r="E25" s="14"/>
    </row>
    <row r="26" spans="1:4" s="1" customFormat="1" ht="15.75" customHeight="1" thickBot="1">
      <c r="A26" s="42" t="s">
        <v>9</v>
      </c>
      <c r="B26" s="43">
        <f>SUM(B23:B25)</f>
        <v>1657.125</v>
      </c>
      <c r="C26" s="44">
        <f>SUM(C23:C25)</f>
        <v>12.725999999999999</v>
      </c>
      <c r="D26" s="45">
        <f>SUM(D23:D25)</f>
        <v>1657.125</v>
      </c>
    </row>
    <row r="27" spans="1:4" s="1" customFormat="1" ht="16.5" customHeight="1">
      <c r="A27" s="2"/>
      <c r="B27" s="7"/>
      <c r="C27" s="2"/>
      <c r="D27" s="2"/>
    </row>
    <row r="28" spans="1:4" s="1" customFormat="1" ht="15.75" customHeight="1">
      <c r="A28" s="3" t="s">
        <v>23</v>
      </c>
      <c r="B28" s="8"/>
      <c r="C28" s="4"/>
      <c r="D28" s="2"/>
    </row>
    <row r="29" spans="1:4" s="1" customFormat="1" ht="9.75" customHeight="1" thickBot="1">
      <c r="A29" s="5"/>
      <c r="B29" s="5"/>
      <c r="C29" s="4"/>
      <c r="D29" s="2"/>
    </row>
    <row r="30" spans="1:6" s="1" customFormat="1" ht="54" customHeight="1" thickBot="1">
      <c r="A30" s="52" t="s">
        <v>15</v>
      </c>
      <c r="B30" s="52" t="s">
        <v>16</v>
      </c>
      <c r="C30" s="53" t="s">
        <v>25</v>
      </c>
      <c r="D30" s="52" t="s">
        <v>24</v>
      </c>
      <c r="E30" s="54" t="s">
        <v>17</v>
      </c>
      <c r="F30" s="14"/>
    </row>
    <row r="31" spans="1:5" s="1" customFormat="1" ht="15.75" customHeight="1">
      <c r="A31" s="55" t="s">
        <v>31</v>
      </c>
      <c r="B31" s="56" t="s">
        <v>14</v>
      </c>
      <c r="C31" s="57">
        <v>2.01436</v>
      </c>
      <c r="D31" s="58">
        <v>387.02077</v>
      </c>
      <c r="E31" s="59">
        <f>(B4*C31*1000)+(B16*D31*1000)</f>
        <v>1445156.1359593</v>
      </c>
    </row>
    <row r="32" spans="1:8" s="1" customFormat="1" ht="15.75" customHeight="1">
      <c r="A32" s="65"/>
      <c r="B32" s="61" t="s">
        <v>10</v>
      </c>
      <c r="C32" s="66">
        <v>3.43537</v>
      </c>
      <c r="D32" s="63">
        <v>387.02077</v>
      </c>
      <c r="E32" s="59">
        <f>(B5*C32*1000)+(B17*D32*1000)</f>
        <v>8415.32035028</v>
      </c>
      <c r="F32" s="13"/>
      <c r="H32" s="13"/>
    </row>
    <row r="33" spans="1:8" s="1" customFormat="1" ht="15.75" customHeight="1">
      <c r="A33" s="65"/>
      <c r="B33" s="61" t="s">
        <v>11</v>
      </c>
      <c r="C33" s="62">
        <v>4.16103</v>
      </c>
      <c r="D33" s="63"/>
      <c r="E33" s="64">
        <f>(B8*C33*1000)+0.01</f>
        <v>2444763.25414</v>
      </c>
      <c r="G33" s="13"/>
      <c r="H33" s="13"/>
    </row>
    <row r="34" spans="1:8" s="1" customFormat="1" ht="15.75" customHeight="1">
      <c r="A34" s="65"/>
      <c r="B34" s="61" t="s">
        <v>13</v>
      </c>
      <c r="C34" s="62">
        <v>4.18153</v>
      </c>
      <c r="D34" s="67"/>
      <c r="E34" s="64">
        <f>B9*C34*1000</f>
        <v>22392.093150000004</v>
      </c>
      <c r="F34" s="13"/>
      <c r="G34" s="13"/>
      <c r="H34" s="13"/>
    </row>
    <row r="35" spans="1:8" s="1" customFormat="1" ht="15.75" customHeight="1" thickBot="1">
      <c r="A35" s="68"/>
      <c r="B35" s="69" t="s">
        <v>12</v>
      </c>
      <c r="C35" s="70">
        <v>5.16908</v>
      </c>
      <c r="D35" s="71"/>
      <c r="E35" s="72">
        <f>B10*C35*1000</f>
        <v>7004.1034</v>
      </c>
      <c r="G35" s="13"/>
      <c r="H35" s="13"/>
    </row>
    <row r="36" spans="1:8" s="1" customFormat="1" ht="15.75" customHeight="1" thickBot="1">
      <c r="A36" s="78" t="s">
        <v>18</v>
      </c>
      <c r="B36" s="79"/>
      <c r="C36" s="79"/>
      <c r="D36" s="80"/>
      <c r="E36" s="73">
        <f>SUM(E31:E35)</f>
        <v>3927730.90699958</v>
      </c>
      <c r="F36" s="13"/>
      <c r="G36" s="13"/>
      <c r="H36" s="13"/>
    </row>
    <row r="37" spans="1:6" s="1" customFormat="1" ht="15.75" customHeight="1" thickBot="1">
      <c r="A37" s="78" t="s">
        <v>19</v>
      </c>
      <c r="B37" s="79"/>
      <c r="C37" s="79"/>
      <c r="D37" s="80"/>
      <c r="E37" s="73">
        <f>(E36*1.18)</f>
        <v>4634722.470259504</v>
      </c>
      <c r="F37" s="13"/>
    </row>
    <row r="38" spans="1:5" s="1" customFormat="1" ht="16.5" customHeight="1" thickBot="1">
      <c r="A38" s="15"/>
      <c r="B38" s="16"/>
      <c r="C38" s="16"/>
      <c r="D38" s="17"/>
      <c r="E38" s="17"/>
    </row>
    <row r="39" spans="1:5" s="1" customFormat="1" ht="51.75" customHeight="1" thickBot="1">
      <c r="A39" s="52" t="s">
        <v>15</v>
      </c>
      <c r="B39" s="52" t="s">
        <v>16</v>
      </c>
      <c r="C39" s="53" t="s">
        <v>26</v>
      </c>
      <c r="D39" s="52" t="s">
        <v>27</v>
      </c>
      <c r="E39" s="74" t="s">
        <v>17</v>
      </c>
    </row>
    <row r="40" spans="1:7" s="1" customFormat="1" ht="15.75" customHeight="1">
      <c r="A40" s="55" t="s">
        <v>31</v>
      </c>
      <c r="B40" s="56" t="s">
        <v>10</v>
      </c>
      <c r="C40" s="75">
        <v>3.30741</v>
      </c>
      <c r="D40" s="58">
        <v>372.24778</v>
      </c>
      <c r="E40" s="59">
        <f>(C5*C40*1000)+(C17*D40*1000)+0.01</f>
        <v>337629.8062913141</v>
      </c>
      <c r="G40" s="13"/>
    </row>
    <row r="41" spans="1:5" s="1" customFormat="1" ht="15.75" customHeight="1">
      <c r="A41" s="60"/>
      <c r="B41" s="61" t="s">
        <v>10</v>
      </c>
      <c r="C41" s="66">
        <v>3.25597</v>
      </c>
      <c r="D41" s="67"/>
      <c r="E41" s="64">
        <f>C6*C41*1000</f>
        <v>61518.297179999994</v>
      </c>
    </row>
    <row r="42" spans="1:5" s="1" customFormat="1" ht="15.75" customHeight="1">
      <c r="A42" s="60"/>
      <c r="B42" s="61" t="s">
        <v>10</v>
      </c>
      <c r="C42" s="66">
        <v>3.67606</v>
      </c>
      <c r="D42" s="67"/>
      <c r="E42" s="64">
        <f>C42*C7*1000</f>
        <v>18060.482780000002</v>
      </c>
    </row>
    <row r="43" spans="1:5" s="1" customFormat="1" ht="15.75" customHeight="1">
      <c r="A43" s="65"/>
      <c r="B43" s="61" t="s">
        <v>11</v>
      </c>
      <c r="C43" s="62">
        <v>3.72815</v>
      </c>
      <c r="D43" s="76"/>
      <c r="E43" s="64">
        <f>C8*C43*1000</f>
        <v>1065948.9198499997</v>
      </c>
    </row>
    <row r="44" spans="1:5" s="1" customFormat="1" ht="15.75" customHeight="1">
      <c r="A44" s="65"/>
      <c r="B44" s="61" t="s">
        <v>13</v>
      </c>
      <c r="C44" s="62">
        <v>3.74259</v>
      </c>
      <c r="D44" s="76"/>
      <c r="E44" s="64">
        <f>C9*C44*1000</f>
        <v>264118.31888999994</v>
      </c>
    </row>
    <row r="45" spans="1:5" s="1" customFormat="1" ht="15.75" customHeight="1" thickBot="1">
      <c r="A45" s="69"/>
      <c r="B45" s="69" t="s">
        <v>12</v>
      </c>
      <c r="C45" s="70">
        <v>4.73014</v>
      </c>
      <c r="D45" s="77"/>
      <c r="E45" s="72">
        <f>C10*C45*1000</f>
        <v>139496.55873999998</v>
      </c>
    </row>
    <row r="46" spans="1:5" s="1" customFormat="1" ht="15.75" customHeight="1" thickBot="1">
      <c r="A46" s="78" t="s">
        <v>18</v>
      </c>
      <c r="B46" s="79"/>
      <c r="C46" s="79"/>
      <c r="D46" s="80"/>
      <c r="E46" s="73">
        <f>SUM(E40:E45)+0.01</f>
        <v>1886772.3937313138</v>
      </c>
    </row>
    <row r="47" spans="1:5" s="1" customFormat="1" ht="15.75" customHeight="1" thickBot="1">
      <c r="A47" s="78" t="s">
        <v>19</v>
      </c>
      <c r="B47" s="79"/>
      <c r="C47" s="79"/>
      <c r="D47" s="80"/>
      <c r="E47" s="73">
        <f>(E46*1.18)-0.01</f>
        <v>2226391.41460295</v>
      </c>
    </row>
    <row r="48" spans="1:4" s="1" customFormat="1" ht="12.75">
      <c r="A48" s="2"/>
      <c r="B48" s="2"/>
      <c r="C48" s="2"/>
      <c r="D48" s="2"/>
    </row>
    <row r="49" spans="1:4" s="1" customFormat="1" ht="12.75">
      <c r="A49" s="2"/>
      <c r="B49" s="2"/>
      <c r="C49" s="2"/>
      <c r="D49" s="2"/>
    </row>
    <row r="50" spans="1:4" s="1" customFormat="1" ht="12.75">
      <c r="A50" s="2"/>
      <c r="B50" s="2"/>
      <c r="C50" s="2"/>
      <c r="D50" s="2"/>
    </row>
    <row r="54" ht="12.75">
      <c r="B54" s="6"/>
    </row>
    <row r="55" ht="12.75">
      <c r="B55" s="6"/>
    </row>
  </sheetData>
  <sheetProtection/>
  <mergeCells count="7">
    <mergeCell ref="A47:D47"/>
    <mergeCell ref="A1:D1"/>
    <mergeCell ref="A20:D20"/>
    <mergeCell ref="A13:D13"/>
    <mergeCell ref="A36:D36"/>
    <mergeCell ref="A37:D37"/>
    <mergeCell ref="A46:D46"/>
  </mergeCells>
  <printOptions/>
  <pageMargins left="0.16" right="0.21" top="0.22" bottom="0.18" header="0.2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SGradinar</dc:creator>
  <cp:keywords/>
  <dc:description/>
  <cp:lastModifiedBy>Сапугольцева Юлия</cp:lastModifiedBy>
  <cp:lastPrinted>2014-03-25T12:27:20Z</cp:lastPrinted>
  <dcterms:created xsi:type="dcterms:W3CDTF">2013-01-09T10:52:33Z</dcterms:created>
  <dcterms:modified xsi:type="dcterms:W3CDTF">2014-06-04T11:17:09Z</dcterms:modified>
  <cp:category/>
  <cp:version/>
  <cp:contentType/>
  <cp:contentStatus/>
</cp:coreProperties>
</file>