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<sst xmlns="http://schemas.openxmlformats.org/spreadsheetml/2006/main" count="56" uniqueCount="35">
  <si>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</si>
  <si>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</si>
  <si>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</si>
  <si>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</si>
  <si>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</si>
  <si>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</si>
  <si>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</si>
  <si>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СН-2</t>
  </si>
  <si>
    <t>НН</t>
  </si>
  <si>
    <t>ИТОГО</t>
  </si>
  <si>
    <t>СН-2 (от 670 кВт до 10 мВт)</t>
  </si>
  <si>
    <t>СН-2 (от 150 кВт до 670 кВт)</t>
  </si>
  <si>
    <t>НН (менее 150 кВт)</t>
  </si>
  <si>
    <t>СН-2 (менее 150 кВт)</t>
  </si>
  <si>
    <t>ВН (от 670 кВт до 10 МВт)</t>
  </si>
  <si>
    <t>Месяц</t>
  </si>
  <si>
    <t>Уровень напряжения</t>
  </si>
  <si>
    <t>Стоимость без налога</t>
  </si>
  <si>
    <t>Итого без налога</t>
  </si>
  <si>
    <t>Итого с налогом</t>
  </si>
  <si>
    <t>Приобретено у ОАО Самараэнерго, МВт</t>
  </si>
  <si>
    <t>Приобретено у ЗАО СГЭС, МВт</t>
  </si>
  <si>
    <t>Итого приобретено, МВт</t>
  </si>
  <si>
    <t xml:space="preserve">Тарифы руб. </t>
  </si>
  <si>
    <t>Тариф на эл. мощность ОАО "Самараэнерго"</t>
  </si>
  <si>
    <t>Тариф на электроэнергию ОАО "Самараэнерго"</t>
  </si>
  <si>
    <t>Тариф на электроэнергию ЗАО "СамГЭС"</t>
  </si>
  <si>
    <t>Тариф на эл. мощность ЗАО "СамГЭС"</t>
  </si>
  <si>
    <t>СН-2 (от 670 кВт до 10 мВт) 3 ц</t>
  </si>
  <si>
    <t>СН-2 (от 670 кВт до 10 мВт) 1ц</t>
  </si>
  <si>
    <t>СН-2 (от 670 кВт до 10 мВт) 3ц</t>
  </si>
  <si>
    <t>НОЯБРЬ</t>
  </si>
  <si>
    <t>Информация об объеме покупки и фактического полезного отпуска электроэнергии за, Ноябрь 2014 г. в разбивке по уровням напряжения</t>
  </si>
  <si>
    <t>Информация об объеме покупки и фактического полезного отпуска мощности за Ноябрь 2014 г. в разбивке по уровням напряжения и мощности</t>
  </si>
  <si>
    <t>Информация об объеме покупки и фактического полезного отпуска электроэнергии за Ноябрь 2014 г. в разбивке по уровням напряжения и мощности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</si>
</sst>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6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justify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2" fontId="15" fillId="0" borderId="2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71" fontId="12" fillId="0" borderId="0" xfId="0" applyNumberFormat="1" applyFont="1" applyFill="1" applyAlignment="1">
      <alignment horizontal="center" vertical="center" wrapText="1"/>
    </xf>
    <xf numFmtId="171" fontId="13" fillId="0" borderId="14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69" fontId="7" fillId="0" borderId="15" xfId="0" applyNumberFormat="1" applyFont="1" applyFill="1" applyBorder="1" applyAlignment="1">
      <alignment horizontal="center" vertical="center" wrapText="1"/>
    </xf>
    <xf numFmtId="169" fontId="7" fillId="0" borderId="19" xfId="0" applyNumberFormat="1" applyFont="1" applyFill="1" applyBorder="1" applyAlignment="1">
      <alignment horizontal="center" vertical="center" wrapText="1"/>
    </xf>
    <xf numFmtId="169" fontId="7" fillId="0" borderId="22" xfId="0" applyNumberFormat="1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69" fontId="7" fillId="0" borderId="25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 wrapText="1"/>
    </xf>
    <xf numFmtId="172" fontId="7" fillId="0" borderId="22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9" fontId="7" fillId="0" borderId="2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1" fontId="7" fillId="0" borderId="2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1" fontId="7" fillId="0" borderId="11" xfId="0" applyNumberFormat="1" applyFont="1" applyFill="1" applyBorder="1" applyAlignment="1">
      <alignment horizontal="center" vertical="center" wrapText="1"/>
    </xf>
    <xf numFmtId="169" fontId="7" fillId="0" borderId="2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171" fontId="13" fillId="0" borderId="22" xfId="0" applyNumberFormat="1" applyFont="1" applyFill="1" applyBorder="1" applyAlignment="1">
      <alignment horizontal="center" vertical="center" wrapText="1"/>
    </xf>
    <xf numFmtId="171" fontId="13" fillId="0" borderId="19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71" fontId="12" fillId="0" borderId="19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171" fontId="13" fillId="0" borderId="1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5" zoomScaleNormal="85" zoomScalePageLayoutView="0" workbookViewId="0" topLeftCell="A1">
      <selection activeCell="F9" sqref="F9"/>
    </sheetView>
  </sheetViews>
  <sheetFormatPr defaultColWidth="9.00390625" defaultRowHeight="12.75"/>
  <cols>
    <col min="1" max="1" width="36.25390625" style="2" customWidth="1"/>
    <col min="2" max="2" width="45.375" style="2" customWidth="1"/>
    <col min="3" max="3" width="24.125" style="2" customWidth="1"/>
    <col min="4" max="4" width="23.875" style="2" customWidth="1"/>
    <col min="5" max="5" width="19.375" style="1" customWidth="1"/>
    <col min="6" max="6" width="13.125" style="0" customWidth="1"/>
    <col min="7" max="7" width="13.25390625" style="0" customWidth="1"/>
    <col min="8" max="8" width="10.75390625" style="0" bestFit="1" customWidth="1"/>
  </cols>
  <sheetData>
    <row r="1" spans="1:11" s="1" customFormat="1" ht="33.75" customHeight="1">
      <c r="A1" s="84" t="s">
        <v>34</v>
      </c>
      <c r="B1" s="84"/>
      <c r="C1" s="84"/>
      <c r="D1" s="84"/>
      <c r="E1" s="9"/>
      <c r="F1" s="10"/>
      <c r="G1" s="10"/>
      <c r="H1" s="10"/>
      <c r="I1" s="10"/>
      <c r="J1" s="10"/>
      <c r="K1" s="10"/>
    </row>
    <row r="2" spans="1:11" s="1" customFormat="1" ht="9.75" customHeight="1" thickBot="1">
      <c r="A2" s="18"/>
      <c r="B2" s="18"/>
      <c r="C2" s="18"/>
      <c r="D2" s="18"/>
      <c r="E2" s="10"/>
      <c r="F2" s="10"/>
      <c r="G2" s="10"/>
      <c r="H2" s="10"/>
      <c r="I2" s="10"/>
      <c r="J2" s="10"/>
      <c r="K2" s="10"/>
    </row>
    <row r="3" spans="1:6" s="1" customFormat="1" ht="32.25" thickBot="1">
      <c r="A3" s="19" t="s">
        <v>0</v>
      </c>
      <c r="B3" s="20" t="s">
        <v>1</v>
      </c>
      <c r="C3" s="21" t="s">
        <v>2</v>
      </c>
      <c r="D3" s="20" t="s">
        <v>3</v>
      </c>
      <c r="E3" s="11"/>
      <c r="F3" s="11"/>
    </row>
    <row r="4" spans="1:4" s="1" customFormat="1" ht="15.75" customHeight="1">
      <c r="A4" s="22" t="s">
        <v>14</v>
      </c>
      <c r="B4" s="49">
        <v>585.648</v>
      </c>
      <c r="C4" s="24"/>
      <c r="D4" s="49">
        <f aca="true" t="shared" si="0" ref="D4:D9">B4+C4</f>
        <v>585.648</v>
      </c>
    </row>
    <row r="5" spans="1:4" s="1" customFormat="1" ht="15.75" customHeight="1">
      <c r="A5" s="22" t="s">
        <v>28</v>
      </c>
      <c r="B5" s="23"/>
      <c r="C5" s="50">
        <v>94.139</v>
      </c>
      <c r="D5" s="49">
        <f>C5+B5</f>
        <v>94.139</v>
      </c>
    </row>
    <row r="6" spans="1:4" s="1" customFormat="1" ht="15.75" customHeight="1">
      <c r="A6" s="25" t="s">
        <v>10</v>
      </c>
      <c r="B6" s="51">
        <v>20.713</v>
      </c>
      <c r="C6" s="52">
        <v>78.405</v>
      </c>
      <c r="D6" s="49">
        <f t="shared" si="0"/>
        <v>99.118</v>
      </c>
    </row>
    <row r="7" spans="1:4" s="1" customFormat="1" ht="15.75" customHeight="1">
      <c r="A7" s="25" t="s">
        <v>11</v>
      </c>
      <c r="B7" s="51">
        <v>633.912</v>
      </c>
      <c r="C7" s="52">
        <v>279.236</v>
      </c>
      <c r="D7" s="49">
        <f t="shared" si="0"/>
        <v>913.148</v>
      </c>
    </row>
    <row r="8" spans="1:4" s="1" customFormat="1" ht="15.75" customHeight="1">
      <c r="A8" s="25" t="s">
        <v>13</v>
      </c>
      <c r="B8" s="51">
        <v>5.238</v>
      </c>
      <c r="C8" s="52">
        <v>57.41</v>
      </c>
      <c r="D8" s="49">
        <f t="shared" si="0"/>
        <v>62.647999999999996</v>
      </c>
    </row>
    <row r="9" spans="1:4" s="1" customFormat="1" ht="15.75" customHeight="1" thickBot="1">
      <c r="A9" s="26" t="s">
        <v>12</v>
      </c>
      <c r="B9" s="53">
        <v>1.548</v>
      </c>
      <c r="C9" s="54">
        <v>26.166</v>
      </c>
      <c r="D9" s="49">
        <f t="shared" si="0"/>
        <v>27.714</v>
      </c>
    </row>
    <row r="10" spans="1:5" s="1" customFormat="1" ht="15.75" customHeight="1" thickBot="1">
      <c r="A10" s="19" t="s">
        <v>9</v>
      </c>
      <c r="B10" s="55">
        <f>SUM(B4:B9)</f>
        <v>1247.0590000000002</v>
      </c>
      <c r="C10" s="56">
        <f>SUM(C4:C9)</f>
        <v>535.356</v>
      </c>
      <c r="D10" s="55">
        <f>SUM(D4:D9)</f>
        <v>1782.4149999999997</v>
      </c>
      <c r="E10" s="14"/>
    </row>
    <row r="11" spans="1:4" s="1" customFormat="1" ht="16.5" customHeight="1">
      <c r="A11" s="2"/>
      <c r="B11" s="2"/>
      <c r="C11" s="2"/>
      <c r="D11" s="2"/>
    </row>
    <row r="12" spans="1:4" s="1" customFormat="1" ht="33.75" customHeight="1">
      <c r="A12" s="84" t="s">
        <v>33</v>
      </c>
      <c r="B12" s="84"/>
      <c r="C12" s="84"/>
      <c r="D12" s="84"/>
    </row>
    <row r="13" spans="1:4" s="1" customFormat="1" ht="9.75" customHeight="1" thickBot="1">
      <c r="A13" s="18"/>
      <c r="B13" s="18"/>
      <c r="C13" s="18"/>
      <c r="D13" s="18"/>
    </row>
    <row r="14" spans="1:4" s="1" customFormat="1" ht="29.25" customHeight="1">
      <c r="A14" s="27" t="s">
        <v>0</v>
      </c>
      <c r="B14" s="27" t="s">
        <v>20</v>
      </c>
      <c r="C14" s="31" t="s">
        <v>21</v>
      </c>
      <c r="D14" s="27" t="s">
        <v>22</v>
      </c>
    </row>
    <row r="15" spans="1:4" s="1" customFormat="1" ht="16.5" customHeight="1">
      <c r="A15" s="28" t="s">
        <v>14</v>
      </c>
      <c r="B15" s="57">
        <v>0.765845</v>
      </c>
      <c r="C15" s="32"/>
      <c r="D15" s="57">
        <f>B15+C15</f>
        <v>0.765845</v>
      </c>
    </row>
    <row r="16" spans="1:4" s="1" customFormat="1" ht="16.5" customHeight="1" thickBot="1">
      <c r="A16" s="28" t="s">
        <v>10</v>
      </c>
      <c r="B16" s="57">
        <v>0.08187</v>
      </c>
      <c r="C16" s="58">
        <v>0.14884</v>
      </c>
      <c r="D16" s="57">
        <f>B16+C16</f>
        <v>0.23071</v>
      </c>
    </row>
    <row r="17" spans="1:4" s="1" customFormat="1" ht="16.5" customHeight="1" thickBot="1">
      <c r="A17" s="20" t="s">
        <v>9</v>
      </c>
      <c r="B17" s="59">
        <f>SUM(B15:B16)</f>
        <v>0.847715</v>
      </c>
      <c r="C17" s="60">
        <f>SUM(C15:C16)</f>
        <v>0.14884</v>
      </c>
      <c r="D17" s="59">
        <f>SUM(D15:D16)</f>
        <v>0.996555</v>
      </c>
    </row>
    <row r="18" spans="1:4" s="1" customFormat="1" ht="16.5" customHeight="1">
      <c r="A18" s="2"/>
      <c r="B18" s="2"/>
      <c r="C18" s="2"/>
      <c r="D18" s="2"/>
    </row>
    <row r="19" spans="1:4" s="12" customFormat="1" ht="33.75" customHeight="1">
      <c r="A19" s="84" t="s">
        <v>32</v>
      </c>
      <c r="B19" s="84"/>
      <c r="C19" s="84"/>
      <c r="D19" s="84"/>
    </row>
    <row r="20" spans="1:4" s="1" customFormat="1" ht="9.75" customHeight="1" thickBot="1">
      <c r="A20" s="29"/>
      <c r="B20" s="29"/>
      <c r="C20" s="29"/>
      <c r="D20" s="29"/>
    </row>
    <row r="21" spans="1:4" s="1" customFormat="1" ht="48" thickBot="1">
      <c r="A21" s="20" t="s">
        <v>0</v>
      </c>
      <c r="B21" s="21" t="s">
        <v>3</v>
      </c>
      <c r="C21" s="20" t="s">
        <v>4</v>
      </c>
      <c r="D21" s="30" t="s">
        <v>5</v>
      </c>
    </row>
    <row r="22" spans="1:5" s="1" customFormat="1" ht="15.75" customHeight="1">
      <c r="A22" s="61" t="s">
        <v>6</v>
      </c>
      <c r="B22" s="50">
        <f>SUM(D4:D4)</f>
        <v>585.648</v>
      </c>
      <c r="C22" s="62"/>
      <c r="D22" s="63">
        <f>B22</f>
        <v>585.648</v>
      </c>
      <c r="E22" s="13"/>
    </row>
    <row r="23" spans="1:5" s="1" customFormat="1" ht="15.75" customHeight="1">
      <c r="A23" s="28" t="s">
        <v>7</v>
      </c>
      <c r="B23" s="52">
        <f>SUM(D5:D8)</f>
        <v>1169.0529999999999</v>
      </c>
      <c r="C23" s="51">
        <v>12.0699543</v>
      </c>
      <c r="D23" s="63">
        <f>B23</f>
        <v>1169.0529999999999</v>
      </c>
      <c r="E23" s="13"/>
    </row>
    <row r="24" spans="1:5" s="1" customFormat="1" ht="15.75" customHeight="1" thickBot="1">
      <c r="A24" s="64" t="s">
        <v>8</v>
      </c>
      <c r="B24" s="54">
        <f>SUM(D9)</f>
        <v>27.714</v>
      </c>
      <c r="C24" s="65">
        <v>0.09283</v>
      </c>
      <c r="D24" s="63">
        <f>B24</f>
        <v>27.714</v>
      </c>
      <c r="E24" s="14"/>
    </row>
    <row r="25" spans="1:4" s="1" customFormat="1" ht="15.75" customHeight="1" thickBot="1">
      <c r="A25" s="66" t="s">
        <v>9</v>
      </c>
      <c r="B25" s="56">
        <f>SUM(B22:B24)</f>
        <v>1782.415</v>
      </c>
      <c r="C25" s="67">
        <f>SUM(C22:C24)</f>
        <v>12.162784299999998</v>
      </c>
      <c r="D25" s="68">
        <f>SUM(D22:D24)</f>
        <v>1782.415</v>
      </c>
    </row>
    <row r="26" spans="1:4" s="1" customFormat="1" ht="16.5" customHeight="1">
      <c r="A26" s="2"/>
      <c r="B26" s="7"/>
      <c r="C26" s="44"/>
      <c r="D26" s="2"/>
    </row>
    <row r="27" spans="1:4" s="1" customFormat="1" ht="15.75" customHeight="1">
      <c r="A27" s="3" t="s">
        <v>23</v>
      </c>
      <c r="B27" s="8"/>
      <c r="C27" s="45"/>
      <c r="D27" s="2"/>
    </row>
    <row r="28" spans="1:4" s="1" customFormat="1" ht="9.75" customHeight="1" thickBot="1">
      <c r="A28" s="5"/>
      <c r="B28" s="5"/>
      <c r="C28" s="4"/>
      <c r="D28" s="2"/>
    </row>
    <row r="29" spans="1:6" s="1" customFormat="1" ht="54" customHeight="1" thickBot="1">
      <c r="A29" s="33" t="s">
        <v>15</v>
      </c>
      <c r="B29" s="33" t="s">
        <v>16</v>
      </c>
      <c r="C29" s="34" t="s">
        <v>25</v>
      </c>
      <c r="D29" s="33" t="s">
        <v>24</v>
      </c>
      <c r="E29" s="35" t="s">
        <v>17</v>
      </c>
      <c r="F29" s="14"/>
    </row>
    <row r="30" spans="1:5" s="1" customFormat="1" ht="15.75" customHeight="1">
      <c r="A30" s="36" t="s">
        <v>31</v>
      </c>
      <c r="B30" s="37" t="s">
        <v>14</v>
      </c>
      <c r="C30" s="69">
        <v>1.98703</v>
      </c>
      <c r="D30" s="46">
        <v>391.9029</v>
      </c>
      <c r="E30" s="70">
        <f>(B4*C30*1000)+(B15*D30*1000)+0.02</f>
        <v>1463837.0418905</v>
      </c>
    </row>
    <row r="31" spans="1:8" s="1" customFormat="1" ht="15.75" customHeight="1">
      <c r="A31" s="39"/>
      <c r="B31" s="38" t="s">
        <v>10</v>
      </c>
      <c r="C31" s="71">
        <v>3.45957</v>
      </c>
      <c r="D31" s="72">
        <v>391.9029</v>
      </c>
      <c r="E31" s="70">
        <f>(B6*C31*1000)+(B16*D31*1000)</f>
        <v>103743.163833</v>
      </c>
      <c r="F31" s="13"/>
      <c r="H31" s="13"/>
    </row>
    <row r="32" spans="1:8" s="1" customFormat="1" ht="15.75" customHeight="1">
      <c r="A32" s="39"/>
      <c r="B32" s="38" t="s">
        <v>11</v>
      </c>
      <c r="C32" s="73">
        <v>4.23199</v>
      </c>
      <c r="D32" s="74"/>
      <c r="E32" s="75">
        <f>(B7*C32*1000)</f>
        <v>2682709.24488</v>
      </c>
      <c r="G32" s="13"/>
      <c r="H32" s="13"/>
    </row>
    <row r="33" spans="1:8" s="1" customFormat="1" ht="15.75" customHeight="1">
      <c r="A33" s="39"/>
      <c r="B33" s="38" t="s">
        <v>13</v>
      </c>
      <c r="C33" s="73">
        <v>4.2532</v>
      </c>
      <c r="D33" s="76"/>
      <c r="E33" s="75">
        <f>B8*C33*1000</f>
        <v>22278.2616</v>
      </c>
      <c r="F33" s="13"/>
      <c r="G33" s="13"/>
      <c r="H33" s="13"/>
    </row>
    <row r="34" spans="1:8" s="1" customFormat="1" ht="15.75" customHeight="1" thickBot="1">
      <c r="A34" s="40"/>
      <c r="B34" s="41" t="s">
        <v>12</v>
      </c>
      <c r="C34" s="77">
        <v>5.24075</v>
      </c>
      <c r="D34" s="78"/>
      <c r="E34" s="79">
        <f>B9*C34*1000</f>
        <v>8112.6810000000005</v>
      </c>
      <c r="G34" s="13"/>
      <c r="H34" s="13"/>
    </row>
    <row r="35" spans="1:8" s="1" customFormat="1" ht="15.75" customHeight="1" thickBot="1">
      <c r="A35" s="81" t="s">
        <v>18</v>
      </c>
      <c r="B35" s="82"/>
      <c r="C35" s="82"/>
      <c r="D35" s="83"/>
      <c r="E35" s="42">
        <f>SUM(E30:E34)-0.01</f>
        <v>4280680.3832035</v>
      </c>
      <c r="F35" s="13"/>
      <c r="G35" s="13"/>
      <c r="H35" s="13"/>
    </row>
    <row r="36" spans="1:6" s="1" customFormat="1" ht="15.75" customHeight="1" thickBot="1">
      <c r="A36" s="81" t="s">
        <v>19</v>
      </c>
      <c r="B36" s="82"/>
      <c r="C36" s="82"/>
      <c r="D36" s="83"/>
      <c r="E36" s="42">
        <f>(E35*1.18)</f>
        <v>5051202.85218013</v>
      </c>
      <c r="F36" s="13"/>
    </row>
    <row r="37" spans="1:6" s="1" customFormat="1" ht="16.5" customHeight="1" thickBot="1">
      <c r="A37" s="15"/>
      <c r="B37" s="16"/>
      <c r="C37" s="16"/>
      <c r="D37" s="17"/>
      <c r="E37" s="17"/>
      <c r="F37" s="13"/>
    </row>
    <row r="38" spans="1:5" s="1" customFormat="1" ht="51.75" customHeight="1" thickBot="1">
      <c r="A38" s="33" t="s">
        <v>15</v>
      </c>
      <c r="B38" s="33" t="s">
        <v>16</v>
      </c>
      <c r="C38" s="34" t="s">
        <v>26</v>
      </c>
      <c r="D38" s="33" t="s">
        <v>27</v>
      </c>
      <c r="E38" s="43" t="s">
        <v>17</v>
      </c>
    </row>
    <row r="39" spans="1:8" s="1" customFormat="1" ht="15.75" customHeight="1">
      <c r="A39" s="36" t="s">
        <v>31</v>
      </c>
      <c r="B39" s="37" t="s">
        <v>30</v>
      </c>
      <c r="C39" s="80">
        <v>3.22092</v>
      </c>
      <c r="D39" s="46">
        <v>386.94238</v>
      </c>
      <c r="E39" s="70">
        <f>(C5*C39*1000)+(C16*D39*1000)-0.26</f>
        <v>360806.4317192</v>
      </c>
      <c r="G39" s="13"/>
      <c r="H39" s="13"/>
    </row>
    <row r="40" spans="1:7" s="1" customFormat="1" ht="15.75" customHeight="1">
      <c r="A40" s="36"/>
      <c r="B40" s="37" t="s">
        <v>29</v>
      </c>
      <c r="C40" s="80">
        <v>3.55113</v>
      </c>
      <c r="D40" s="46"/>
      <c r="E40" s="70">
        <f>C6*C40*1000</f>
        <v>278426.34765</v>
      </c>
      <c r="G40" s="13"/>
    </row>
    <row r="41" spans="1:5" s="1" customFormat="1" ht="15.75" customHeight="1">
      <c r="A41" s="39"/>
      <c r="B41" s="38" t="s">
        <v>11</v>
      </c>
      <c r="C41" s="73">
        <v>3.58683</v>
      </c>
      <c r="D41" s="47"/>
      <c r="E41" s="75">
        <f>C7*C41*1000</f>
        <v>1001572.0618799999</v>
      </c>
    </row>
    <row r="42" spans="1:5" s="1" customFormat="1" ht="15.75" customHeight="1">
      <c r="A42" s="39"/>
      <c r="B42" s="38" t="s">
        <v>13</v>
      </c>
      <c r="C42" s="73">
        <v>3.59674</v>
      </c>
      <c r="D42" s="47"/>
      <c r="E42" s="75">
        <f>C8*C42*1000</f>
        <v>206488.84339999998</v>
      </c>
    </row>
    <row r="43" spans="1:5" s="1" customFormat="1" ht="15.75" customHeight="1" thickBot="1">
      <c r="A43" s="41"/>
      <c r="B43" s="41" t="s">
        <v>12</v>
      </c>
      <c r="C43" s="77">
        <v>4.58429</v>
      </c>
      <c r="D43" s="48"/>
      <c r="E43" s="79">
        <f>C9*C43*1000</f>
        <v>119952.53214</v>
      </c>
    </row>
    <row r="44" spans="1:5" s="1" customFormat="1" ht="15.75" customHeight="1" thickBot="1">
      <c r="A44" s="81" t="s">
        <v>18</v>
      </c>
      <c r="B44" s="82"/>
      <c r="C44" s="82"/>
      <c r="D44" s="83"/>
      <c r="E44" s="42">
        <f>SUM(E39:E43)-0.01</f>
        <v>1967246.2067892</v>
      </c>
    </row>
    <row r="45" spans="1:5" s="1" customFormat="1" ht="15.75" customHeight="1" thickBot="1">
      <c r="A45" s="81" t="s">
        <v>19</v>
      </c>
      <c r="B45" s="82"/>
      <c r="C45" s="82"/>
      <c r="D45" s="83"/>
      <c r="E45" s="42">
        <f>(E44*1.18)+0.01</f>
        <v>2321350.5340112555</v>
      </c>
    </row>
    <row r="46" spans="1:4" s="1" customFormat="1" ht="12.75">
      <c r="A46" s="2"/>
      <c r="B46" s="2"/>
      <c r="C46" s="2"/>
      <c r="D46" s="2"/>
    </row>
    <row r="47" spans="1:4" s="1" customFormat="1" ht="12.75">
      <c r="A47" s="2"/>
      <c r="B47" s="2"/>
      <c r="C47" s="2"/>
      <c r="D47" s="2"/>
    </row>
    <row r="48" spans="1:4" s="1" customFormat="1" ht="12.75">
      <c r="A48" s="2"/>
      <c r="B48" s="2"/>
      <c r="C48" s="2"/>
      <c r="D48" s="2"/>
    </row>
    <row r="52" ht="12.75">
      <c r="B52" s="6"/>
    </row>
    <row r="53" ht="12.75">
      <c r="B53" s="6"/>
    </row>
  </sheetData>
  <sheetProtection/>
  <mergeCells count="7">
    <mergeCell ref="A45:D45"/>
    <mergeCell ref="A1:D1"/>
    <mergeCell ref="A19:D19"/>
    <mergeCell ref="A12:D12"/>
    <mergeCell ref="A35:D35"/>
    <mergeCell ref="A36:D36"/>
    <mergeCell ref="A44:D44"/>
  </mergeCells>
  <printOptions/>
  <pageMargins left="0.16" right="0.21" top="0.22" bottom="0.18" header="0.2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Рахманкулова Майя</cp:lastModifiedBy>
  <cp:lastPrinted>2014-03-25T12:27:20Z</cp:lastPrinted>
  <dcterms:created xsi:type="dcterms:W3CDTF">2013-01-09T10:52:33Z</dcterms:created>
  <dcterms:modified xsi:type="dcterms:W3CDTF">2014-12-11T13:29:33Z</dcterms:modified>
  <cp:category/>
  <cp:version/>
  <cp:contentType/>
  <cp:contentStatus/>
</cp:coreProperties>
</file>